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Баланс энергии" sheetId="1" r:id="rId1"/>
    <sheet name="Баланс мощности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IDОтчета">178174</definedName>
    <definedName name="_IDШаблона">178176</definedName>
    <definedName name="_prd3">[5]Титульный!$F$11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scount" hidden="1">1</definedName>
    <definedName name="DL_email">[5]Титульный!$G$40</definedName>
    <definedName name="DL_Tel">[5]Титульный!$G$39</definedName>
    <definedName name="doljnDL">[5]Титульный!$G$38</definedName>
    <definedName name="fioDL">[5]Титульный!$G$37</definedName>
    <definedName name="fioRUK">[5]Титульный!$G$33</definedName>
    <definedName name="MO_LIST_14">[5]REESTR_MO!$B$107:$B$118</definedName>
    <definedName name="MR_LIST">[5]REESTR_MO!$D$2:$D$53</definedName>
    <definedName name="org">[5]Титульный!$F$15</definedName>
    <definedName name="P1_SC_PROT1" hidden="1">'[6]Баланс энергии'!$B$14:$B$15,'[6]Баланс энергии'!$D$8:$G$9,'[6]Баланс энергии'!$D$14:$G$15,'[6]Баланс энергии'!#REF!,'[6]Баланс энергии'!#REF!</definedName>
    <definedName name="P1_SC_PROT10" hidden="1">'[6]Ремонты 2010'!$G$17,'[6]Ремонты 2010'!$B$17:$D$17,'[6]Ремонты 2010'!$A$14:$G$15,'[6]Ремонты 2010'!$A$9:$E$10,'[6]Ремонты 2010'!$A$3:$G$3</definedName>
    <definedName name="P1_SC_PROT14" hidden="1">[6]Общеэксплуатационные!$C$11:$C$13,[6]Общеэксплуатационные!$E$11:$F$13,[6]Общеэксплуатационные!$D$15,[6]Общеэксплуатационные!$B$15</definedName>
    <definedName name="P1_SC_PROT15" hidden="1">'[6]П.1.20. расшифровка КВЛ 2010'!$A$16:$A$17,'[6]П.1.20. расшифровка КВЛ 2010'!$A$20:$A$21,'[6]П.1.20. расшифровка КВЛ 2010'!$A$24:$A$25</definedName>
    <definedName name="P1_SC_PROT17" hidden="1">'[6]соц характер'!$A$3:$F$3,'[6]соц характер'!$A$16:$A$19,'[6]соц характер'!$A$23:$A$25,'[6]соц характер'!$C$10:$C$13,'[6]соц характер'!$E$10:$F$13</definedName>
    <definedName name="P1_SC_PROT2" hidden="1">'[6]Баланс мощности'!#REF!,'[6]Баланс мощности'!#REF!,'[6]Баланс мощности'!#REF!,'[6]Баланс мощности'!#REF!,'[6]Баланс мощности'!#REF!</definedName>
    <definedName name="P1_SC_PROT26" hidden="1">'[6]П.1.20. расшифровка КВЛ 2010'!$A$16:$A$17,'[6]П.1.20. расшифровка КВЛ 2010'!$A$20:$A$21,'[6]П.1.20. расшифровка КВЛ 2010'!$A$24:$A$25</definedName>
    <definedName name="P1_SC_PROT5" hidden="1">'[6]амортизация по уровням напряжен'!$I$10:$I$13,'[6]амортизация по уровням напряжен'!$I$15:$I$18,'[6]амортизация по уровням напряжен'!$D$15:$F$18</definedName>
    <definedName name="P1_SC_PROT7" hidden="1">'[6]П.1.16. оплата труда'!$E$29:$E$30,'[6]П.1.16. оплата труда'!$D$28,'[6]П.1.16. оплата труда'!$F$28,'[6]П.1.16. оплата труда'!$G$27</definedName>
    <definedName name="P1_SCOPE_PROT1" localSheetId="1" hidden="1">'[7]Баланс энергии'!#REF!,'[7]Баланс энергии'!#REF!,'[7]Баланс энергии'!#REF!,'[7]Баланс энергии'!#REF!,'[7]Баланс энергии'!#REF!</definedName>
    <definedName name="P1_SCOPE_PROT1" hidden="1">'Баланс энергии'!#REF!,'Баланс энергии'!#REF!,'Баланс энергии'!#REF!,'Баланс энергии'!#REF!,'Баланс энергии'!#REF!</definedName>
    <definedName name="P1_SCOPE_PROT13" localSheetId="1" hidden="1">#REF!,#REF!,#REF!,#REF!,#REF!,#REF!,#REF!,#REF!</definedName>
    <definedName name="P1_SCOPE_PROT13" hidden="1">[1]УПХ!$A$13:$A$16,[1]УПХ!$A$22:$A$22,[1]УПХ!#REF!,[1]УПХ!#REF!,[1]УПХ!$A$45:$A$45,[1]УПХ!$C$45:$C$45,[1]УПХ!#REF!,[1]УПХ!#REF!</definedName>
    <definedName name="P1_SCOPE_PROT14" localSheetId="1" hidden="1">#REF!,#REF!,#REF!,#REF!,#REF!,#REF!,#REF!,#REF!</definedName>
    <definedName name="P1_SCOPE_PROT14" hidden="1">#REF!,#REF!,#REF!,#REF!,#REF!,#REF!,#REF!,#REF!</definedName>
    <definedName name="P1_SCOPE_PROT16" localSheetId="1" hidden="1">'[7]Транспортный налог'!$A$9:$C$16,'[7]Транспортный налог'!#REF!,'[7]Транспортный налог'!$E$9:$E$16,'[7]Транспортный налог'!#REF!,'[7]Транспортный налог'!#REF!,'[7]Транспортный налог'!#REF!</definedName>
    <definedName name="P1_SCOPE_PROT16" hidden="1">[1]Транспортн!$A$7:$A$16,[1]Транспортн!#REF!,[1]Транспортн!#REF!,[1]Транспортн!#REF!,[1]Транспортн!#REF!,[1]Транспортн!#REF!</definedName>
    <definedName name="P1_SCOPE_PROT2" localSheetId="1" hidden="1">'Баланс мощности'!#REF!,'Баланс мощности'!#REF!,'Баланс мощности'!#REF!,'Баланс мощности'!#REF!,'Баланс мощности'!#REF!</definedName>
    <definedName name="P1_SCOPE_PROT2" hidden="1">#REF!,#REF!,#REF!,#REF!,#REF!</definedName>
    <definedName name="P1_SCOPE_PROT22" localSheetId="1" hidden="1">#REF!,#REF!,#REF!,#REF!,#REF!,#REF!,#REF!</definedName>
    <definedName name="P1_SCOPE_PROT22" hidden="1">[1]Страхов!$A$19:$A$24,[1]Страхов!$A$15:$A$16,[1]Страхов!$A$11:$A$12,[1]Страхов!$A$7:$A$8,[1]Страхов!$C$7:$C$8,[1]Страхов!#REF!,[1]Страхов!$C$11:$C$12</definedName>
    <definedName name="P1_SCOPE_PROT27" localSheetId="1" hidden="1">'[7] КВЛ 2012-2014 '!#REF!,'[7] КВЛ 2012-2014 '!$B$51:$B$54,'[7] КВЛ 2012-2014 '!$A$46:$B$49,'[7] КВЛ 2012-2014 '!#REF!,'[7] КВЛ 2012-2014 '!$A$8:$B$12,'[7] КВЛ 2012-2014 '!$A$15:$B$19</definedName>
    <definedName name="P1_SCOPE_PROT27" hidden="1">#REF!,#REF!,#REF!,#REF!,#REF!,#REF!</definedName>
    <definedName name="P1_SCOPE_PROT34" localSheetId="1" hidden="1">#REF!,#REF!,#REF!,#REF!,#REF!,#REF!</definedName>
    <definedName name="P1_SCOPE_PROT34" hidden="1">#REF!,#REF!,#REF!,#REF!,#REF!,#REF!</definedName>
    <definedName name="P1_SCOPE_PROT5" localSheetId="1" hidden="1">'[7]Амортизация по уровням напр-я'!$I$19:$I$22,'[7]Амортизация по уровням напр-я'!$I$14:$I$17,'[7]Амортизация по уровням напр-я'!$D$14:$F$17</definedName>
    <definedName name="P1_SCOPE_PROT5" hidden="1">#REF!,#REF!,#REF!</definedName>
    <definedName name="P1_SCOPE_PROT8" localSheetId="1" hidden="1">#REF!,#REF!,#REF!,#REF!</definedName>
    <definedName name="P1_SCOPE_PROT8" hidden="1">'[1]П.1.16. оплата труда ОПР'!$E$36:$E$37,'[1]П.1.16. оплата труда ОПР'!$D$35,'[1]П.1.16. оплата труда ОПР'!#REF!,'[1]П.1.16. оплата труда ОПР'!#REF!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'[6]Баланс энергии'!#REF!,'[6]Баланс энергии'!#REF!,'[6]Баланс энергии'!#REF!,'[6]Баланс энергии'!#REF!,'[6]Баланс энергии'!#REF!</definedName>
    <definedName name="P2_SC_PROT15" hidden="1">'[6]П.1.20. расшифровка КВЛ 2010'!$A$28:$A$29,'[6]П.1.20. расшифровка КВЛ 2010'!$A$32:$A$33,'[6]П.1.20. расшифровка КВЛ 2010'!$A$36:$A$37</definedName>
    <definedName name="P2_SC_PROT17" hidden="1">'[6]соц характер'!$C$16:$C$19,'[6]соц характер'!$E$16:$F$19,'[6]соц характер'!$C$21,'[6]соц характер'!$E$21:$F$21,'[6]соц характер'!$C$23:$C$24</definedName>
    <definedName name="P2_SC_PROT2" hidden="1">'[6]Баланс мощности'!#REF!,'[6]Баланс мощности'!#REF!,'[6]Баланс мощности'!#REF!,'[6]Баланс мощности'!#REF!,'[6]Баланс мощности'!#REF!</definedName>
    <definedName name="P2_SC_PROT26" hidden="1">'[6]П.1.20. расшифровка КВЛ 2010'!$A$28:$A$29,'[6]П.1.20. расшифровка КВЛ 2010'!$A$32:$A$33,'[6]П.1.20. расшифровка КВЛ 2010'!$A$36:$A$37</definedName>
    <definedName name="P2_SC_PROT7" hidden="1">'[6]П.1.16. оплата труда'!$F$25,'[6]П.1.16. оплата труда'!$D$25,'[6]П.1.16. оплата труда'!$D$22,'[6]П.1.16. оплата труда'!$G$24,'[6]П.1.16. оплата труда'!$F$22</definedName>
    <definedName name="P2_SCOPE_PROT1" localSheetId="1" hidden="1">'[7]Баланс энергии'!#REF!,'[7]Баланс энергии'!#REF!,'[7]Баланс энергии'!$E$11,'[7]Баланс энергии'!$G$11:$G$12,'[7]Баланс энергии'!$D$14:$G$17</definedName>
    <definedName name="P2_SCOPE_PROT1" hidden="1">'Баланс энергии'!$J$11,'Баланс энергии'!$L$11:$L$12,'Баланс энергии'!#REF!,'Баланс энергии'!#REF!,'Баланс энергии'!#REF!</definedName>
    <definedName name="P2_SCOPE_PROT13" localSheetId="1" hidden="1">#REF!,#REF!,#REF!,#REF!,#REF!,#REF!,#REF!,#REF!</definedName>
    <definedName name="P2_SCOPE_PROT13" hidden="1">[1]УПХ!#REF!,[1]УПХ!#REF!,[1]УПХ!#REF!,[1]УПХ!#REF!,[1]УПХ!$C$22:$C$22,[1]УПХ!$C$13:$C$16,[1]УПХ!#REF!,[1]УПХ!#REF!</definedName>
    <definedName name="P2_SCOPE_PROT14" localSheetId="1" hidden="1">#REF!,#REF!,#REF!,#REF!,#REF!,#REF!,#REF!,#REF!</definedName>
    <definedName name="P2_SCOPE_PROT14" hidden="1">#REF!,#REF!,#REF!,#REF!,#REF!,#REF!,#REF!,#REF!</definedName>
    <definedName name="P2_SCOPE_PROT2" localSheetId="1" hidden="1">'Баланс мощности'!#REF!,'Баланс мощности'!#REF!,'Баланс мощности'!#REF!,'Баланс мощности'!#REF!,'Баланс мощности'!#REF!</definedName>
    <definedName name="P2_SCOPE_PROT2" hidden="1">#REF!,#REF!,#REF!,#REF!,#REF!</definedName>
    <definedName name="P2_SCOPE_PROT22" localSheetId="1" hidden="1">#REF!,#REF!,#REF!,#REF!,#REF!,#REF!</definedName>
    <definedName name="P2_SCOPE_PROT22" hidden="1">[1]Страхов!#REF!,[1]Страхов!$C$15:$C$16,[1]Страхов!#REF!,[1]Страхов!$C$19:$C$24,[1]Страхов!#REF!,[1]Страхов!$C$27:$C$28</definedName>
    <definedName name="P2_SCOPE_PROT27" localSheetId="1" hidden="1">'[7] КВЛ 2012-2014 '!#REF!,'[7] КВЛ 2012-2014 '!$A$22:$B$25,'[7] КВЛ 2012-2014 '!$A$28:$B$31,'[7] КВЛ 2012-2014 '!$A$34:$B$37,'[7] КВЛ 2012-2014 '!$A$40:$B$43,'[7] КВЛ 2012-2014 '!#REF!</definedName>
    <definedName name="P2_SCOPE_PROT27" hidden="1">#REF!,#REF!,#REF!,#REF!,#REF!,#REF!</definedName>
    <definedName name="P2_SCOPE_PROT5" localSheetId="1" hidden="1">'[7]Амортизация по уровням напр-я'!$D$9:$F$12,'[7]Амортизация по уровням напр-я'!$I$9:$I$12,'[7]Амортизация по уровням напр-я'!$D$19:$F$22</definedName>
    <definedName name="P2_SCOPE_PROT5" hidden="1">#REF!,#REF!,#REF!</definedName>
    <definedName name="P2_SCOPE_PROT8" localSheetId="1" hidden="1">#REF!,#REF!,#REF!,#REF!</definedName>
    <definedName name="P2_SCOPE_PROT8" hidden="1">'[1]П.1.16. оплата труда ОПР'!$D$33,'[1]П.1.16. оплата труда ОПР'!#REF!,'[1]П.1.16. оплата труда ОПР'!#REF!,'[1]П.1.16. оплата труда ОПР'!#REF!</definedName>
    <definedName name="P3_SC_PROT1" hidden="1">'[6]Баланс энергии'!#REF!,'[6]Баланс энергии'!#REF!,'[6]Баланс энергии'!#REF!,'[6]Баланс энергии'!#REF!,'[6]Баланс энергии'!#REF!</definedName>
    <definedName name="P3_SC_PROT15" hidden="1">'[6]П.1.20. расшифровка КВЛ 2010'!$B$42,'[6]П.1.20. расшифровка КВЛ 2010'!$C$36:$G$37,'[6]П.1.20. расшифровка КВЛ 2010'!$C$32:$G$33</definedName>
    <definedName name="P3_SC_PROT2" hidden="1">'[6]Баланс мощности'!#REF!,'[6]Баланс мощности'!#REF!,'[6]Баланс мощности'!#REF!,'[6]Баланс мощности'!#REF!,'[6]Баланс мощности'!#REF!</definedName>
    <definedName name="P3_SC_PROT26" hidden="1">'[6]П.1.20. расшифровка КВЛ 2010'!$B$42,'[6]П.1.20. расшифровка КВЛ 2010'!$C$36:$G$37,'[6]П.1.20. расшифровка КВЛ 2010'!$C$32:$G$33</definedName>
    <definedName name="P3_SC_PROT7" hidden="1">'[6]П.1.16. оплата труда'!$G$21,'[6]П.1.16. оплата труда'!$F$19,'[6]П.1.16. оплата труда'!$D$19,'[6]П.1.16. оплата труда'!$G$18,'[6]П.1.16. оплата труда'!$F$16</definedName>
    <definedName name="P3_SCOPE_PROT1" localSheetId="1" hidden="1">'[7]Баланс энергии'!$D$19:$G$20,'[7]Баланс энергии'!$D$22:$G$24,'[7]Баланс энергии'!#REF!,'[7]Баланс энергии'!#REF!,'[7]Баланс энергии'!#REF!</definedName>
    <definedName name="P3_SCOPE_PROT1" hidden="1">'Баланс энергии'!#REF!,'Баланс энергии'!#REF!,'Баланс энергии'!$I$22:$L$24,'Баланс энергии'!$I$19:$L$20,'Баланс энергии'!$I$14:$L$17</definedName>
    <definedName name="P3_SCOPE_PROT14" localSheetId="1" hidden="1">#REF!,#REF!,#REF!,#REF!,#REF!,#REF!,#REF!,#REF!,#REF!</definedName>
    <definedName name="P3_SCOPE_PROT14" hidden="1">#REF!,#REF!,#REF!,#REF!,#REF!,#REF!,#REF!,#REF!,#REF!</definedName>
    <definedName name="P3_SCOPE_PROT2" localSheetId="1" hidden="1">'Баланс мощности'!#REF!,'Баланс мощности'!#REF!,'Баланс мощности'!#REF!,'Баланс мощности'!#REF!,'Баланс мощности'!#REF!</definedName>
    <definedName name="P3_SCOPE_PROT2" hidden="1">#REF!,#REF!,#REF!,#REF!,#REF!</definedName>
    <definedName name="P3_SCOPE_PROT8" localSheetId="1" hidden="1">#REF!,#REF!,#REF!,#REF!,#REF!</definedName>
    <definedName name="P3_SCOPE_PROT8" hidden="1">'[1]П.1.16. оплата труда ОПР'!$D$29,'[1]П.1.16. оплата труда ОПР'!#REF!,'[1]П.1.16. оплата труда ОПР'!#REF!,'[1]П.1.16. оплата труда ОПР'!$D$26,'[1]П.1.16. оплата труда ОПР'!#REF!</definedName>
    <definedName name="P4_SC_PROT1" hidden="1">'[6]Баланс энергии'!#REF!,'[6]Баланс энергии'!#REF!,'[6]Баланс энергии'!#REF!,'[6]Баланс энергии'!#REF!,'[6]Баланс энергии'!#REF!</definedName>
    <definedName name="P4_SC_PROT15" hidden="1">'[6]П.1.20. расшифровка КВЛ 2010'!$C$28:$G$29,'[6]П.1.20. расшифровка КВЛ 2010'!$C$24:$G$25,'[6]П.1.20. расшифровка КВЛ 2010'!$C$20:$G$21</definedName>
    <definedName name="P4_SC_PROT2" hidden="1">'[6]Баланс мощности'!#REF!,'[6]Баланс мощности'!#REF!,'[6]Баланс мощности'!#REF!,'[6]Баланс мощности'!#REF!,'[6]Баланс мощности'!#REF!</definedName>
    <definedName name="P4_SC_PROT26" hidden="1">'[6]П.1.20. расшифровка КВЛ 2010'!$C$28:$G$29,'[6]П.1.20. расшифровка КВЛ 2010'!$C$24:$G$25,'[6]П.1.20. расшифровка КВЛ 2010'!$C$20:$G$21</definedName>
    <definedName name="P4_SC_PROT7" hidden="1">'[6]П.1.16. оплата труда'!$D$16,'[6]П.1.16. оплата труда'!$D$13,'[6]П.1.16. оплата труда'!$F$13,'[6]П.1.16. оплата труда'!$G$15,'[6]П.1.16. оплата труда'!$G$12</definedName>
    <definedName name="P4_SCOPE_PROT1" localSheetId="1" hidden="1">'[7]Баланс энергии'!#REF!,'[7]Баланс энергии'!#REF!,'[7]Баланс энергии'!#REF!,'[7]Баланс энергии'!#REF!,'[7]Баланс энергии'!#REF!</definedName>
    <definedName name="P4_SCOPE_PROT1" hidden="1">'Баланс энергии'!#REF!,'Баланс энергии'!#REF!,'Баланс энергии'!#REF!,'Баланс энергии'!#REF!,'Баланс энергии'!#REF!</definedName>
    <definedName name="P4_SCOPE_PROT14" localSheetId="1" hidden="1">#REF!,#REF!,#REF!,#REF!,#REF!,#REF!,#REF!,#REF!,#REF!</definedName>
    <definedName name="P4_SCOPE_PROT14" hidden="1">#REF!,#REF!,#REF!,#REF!,#REF!,#REF!,#REF!,#REF!,#REF!</definedName>
    <definedName name="P4_SCOPE_PROT2" localSheetId="1" hidden="1">'Баланс мощности'!#REF!,'Баланс мощности'!#REF!,'Баланс мощности'!#REF!,'Баланс мощности'!#REF!,'Баланс мощности'!#REF!</definedName>
    <definedName name="P4_SCOPE_PROT2" hidden="1">#REF!,#REF!,#REF!,#REF!,#REF!</definedName>
    <definedName name="P4_SCOPE_PROT8" localSheetId="1" hidden="1">#REF!,#REF!,#REF!,#REF!,#REF!</definedName>
    <definedName name="P4_SCOPE_PROT8" hidden="1">'[1]П.1.16. оплата труда ОПР'!#REF!,'[1]П.1.16. оплата труда ОПР'!$D$23,'[1]П.1.16. оплата труда ОПР'!$D$20,'[1]П.1.16. оплата труда ОПР'!#REF!,'[1]П.1.16. оплата труда ОПР'!#REF!</definedName>
    <definedName name="P5_SC_PROT1" hidden="1">'[6]Баланс энергии'!#REF!,'[6]Баланс энергии'!#REF!,'[6]Баланс энергии'!#REF!,'[6]Баланс энергии'!#REF!,'[6]Баланс энергии'!#REF!</definedName>
    <definedName name="P5_SC_PROT15" hidden="1">'[6]П.1.20. расшифровка КВЛ 2010'!$C$16:$G$17,'[6]П.1.20. расшифровка КВЛ 2010'!$C$12:$G$13,'[6]П.1.20. расшифровка КВЛ 2010'!$A$4:$G$4</definedName>
    <definedName name="P5_SC_PROT26" hidden="1">'[6]П.1.20. расшифровка КВЛ 2010'!$C$16:$G$17,'[6]П.1.20. расшифровка КВЛ 2010'!$C$12:$G$13,'[6]П.1.20. расшифровка КВЛ 2010'!$A$4:$G$4</definedName>
    <definedName name="P5_SC_PROT7" hidden="1">'[6]П.1.16. оплата труда'!$F$10:$G$10,'[6]П.1.16. оплата труда'!$D$10,'[6]П.1.16. оплата труда'!$C$8:$G$8,'[6]П.1.16. оплата труда'!$C$29:$C$30,P1_SC_PROT7</definedName>
    <definedName name="P5_SCOPE_PROT1" localSheetId="1" hidden="1">'[7]Баланс энергии'!#REF!,'[7]Баланс энергии'!#REF!,'[7]Баланс энергии'!#REF!,'[7]Баланс энергии'!#REF!,'[7]Баланс энергии'!#REF!</definedName>
    <definedName name="P5_SCOPE_PROT1" hidden="1">'Баланс энергии'!#REF!,'Баланс энергии'!#REF!,'Баланс энергии'!#REF!,'Баланс энергии'!#REF!,'Баланс энергии'!#REF!</definedName>
    <definedName name="P5_SCOPE_PROT2" localSheetId="1" hidden="1">'Баланс мощности'!#REF!,'Баланс мощности'!#REF!,'Баланс мощности'!#REF!,'Баланс мощности'!#REF!,'Баланс мощности'!#REF!</definedName>
    <definedName name="P5_SCOPE_PROT2" hidden="1">#REF!,#REF!,#REF!,#REF!,#REF!</definedName>
    <definedName name="P5_SCOPE_PROT8" localSheetId="1" hidden="1">#REF!,#REF!,#REF!,#REF!,#REF!</definedName>
    <definedName name="P5_SCOPE_PROT8" hidden="1">'[1]П.1.16. оплата труда ОПР'!#REF!,'[1]П.1.16. оплата труда ОПР'!#REF!,'[1]П.1.16. оплата труда ОПР'!$D$17,'[1]П.1.16. оплата труда ОПР'!#REF!,'[1]П.1.16. оплата труда ОПР'!#REF!</definedName>
    <definedName name="P6_SC_PROT1" hidden="1">'[6]Баланс энергии'!#REF!,'[6]Баланс энергии'!#REF!,'[6]Баланс энергии'!#REF!,'[6]Баланс энергии'!$B$8:$B$9,P1_SC_PROT1,P2_SC_PROT1</definedName>
    <definedName name="P6_SCOPE_PROT1" localSheetId="1" hidden="1">'[7]Баланс энергии'!#REF!,'[7]Баланс энергии'!#REF!,'[7]Баланс энергии'!$A$39:$B$41,'[7]Баланс энергии'!#REF!,'Баланс мощности'!P1_SCOPE_PROT1,'Баланс мощности'!P2_SCOPE_PROT1</definedName>
    <definedName name="P6_SCOPE_PROT1" hidden="1">'Баланс энергии'!#REF!,'Баланс энергии'!#REF!,'Баланс энергии'!#REF!,'Баланс энергии'!#REF!,P1_SCOPE_PROT1,P2_SCOPE_PROT1</definedName>
    <definedName name="P6_SCOPE_PROT8" localSheetId="1" hidden="1">#REF!,#REF!,#REF!,#REF!</definedName>
    <definedName name="P6_SCOPE_PROT8" hidden="1">'[1]П.1.16. оплата труда ОПР'!$D$14,'[1]П.1.16. оплата труда ОПР'!#REF!,'[1]П.1.16. оплата труда ОПР'!#REF!,'[1]П.1.16. оплата труда ОПР'!$D$11</definedName>
    <definedName name="prd">[5]Титульный!$F$9</definedName>
    <definedName name="PROT_22">P3_PROT_22,P4_PROT_22,P5_PROT_22</definedName>
    <definedName name="REGION">[5]TEHSHEET!$B$1:$B$84</definedName>
    <definedName name="region_name">[8]Титульный!$F$7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'[6]Ремонты 2010'!$G$9:$G$10,P1_SC_PROT10</definedName>
    <definedName name="SC_PROT11">'[6]Сводная ремонт'!$F$10:$F$11,'[6]Сводная ремонт'!$C$14:$F$15,'[6]Сводная ремонт'!$D$10:$D$11</definedName>
    <definedName name="SC_PROT12">[6]Проч.прямые!$A$3:$F$3,[6]Проч.прямые!$A$11:$F$17</definedName>
    <definedName name="SC_PROT13">[6]Цеховые!$D$23,[6]Цеховые!$E$11:$F$21,[6]Цеховые!$C$11:$C$21,[6]Цеховые!$A$11:$A$21,[6]Цеховые!$A$3:$F$3,[6]Цеховые!$B$23</definedName>
    <definedName name="SC_PROT14">[6]Общеэксплуатационные!$A$3:$F$3,[6]Общеэксплуатационные!$A$11:$A$13,P1_SC_PROT14</definedName>
    <definedName name="SC_PROT15">'[6]П.1.20. расшифровка КВЛ 2010'!$A$12:$A$13,P1_SC_PROT15,P2_SC_PROT15,P3_SC_PROT15,P4_SC_PROT15,P5_SC_PROT15</definedName>
    <definedName name="SC_PROT16">'[6]КВЛ Сводная'!$B$8:$E$11,'[6]КВЛ Сводная'!$A$3:$F$3</definedName>
    <definedName name="SC_PROT17">'[6]соц характер'!$E$23:$F$24,'[6]соц характер'!$B$26,'[6]соц характер'!$D$26,'[6]соц характер'!$A$10:$A$13,P1_SC_PROT17,P2_SC_PROT17</definedName>
    <definedName name="SC_PROT18">'[6]Н на Им'!$B$10,'[6]Н на Им'!$D$10,'[6]Н на Им'!$E$8:$F$9,'[6]Н на Им'!$F$11:$F$15,'[6]Н на Им'!$C$8:$C$9</definedName>
    <definedName name="SC_PROT19">'[6]П.1.18. Калькуляция'!$C$23:$G$23,'[6]П.1.18. Калькуляция'!$A$3:$G$3,'[6]П.1.18. Калькуляция'!$C$13:$F$16</definedName>
    <definedName name="SC_PROT2">P1_SC_PROT2,P2_SC_PROT2,P3_SC_PROT2,P4_SC_PROT2</definedName>
    <definedName name="SC_PROT20">'[6]П.1.21 Прибыль'!$C$8:$F$11,'[6]П.1.21 Прибыль'!$A$3:$H$3</definedName>
    <definedName name="SC_PROT21">[6]П.1.24!#REF!,[6]П.1.24!#REF!,[6]П.1.24!#REF!</definedName>
    <definedName name="SC_PROT22">[6]П.1.25!#REF!,[6]П.1.25!#REF!</definedName>
    <definedName name="SC_PROT3">[6]П2.1!$G$29:$G$38,[6]П2.1!$G$8:$G$27,[6]П2.1!$G$41:$G$44</definedName>
    <definedName name="SC_PROT5">'[6]амортизация по уровням напряжен'!$D$20:$F$23,'[6]амортизация по уровням напряжен'!$I$20:$I$23,'[6]амортизация по уровням напряжен'!$D$10:$F$13,P1_SC_PROT5</definedName>
    <definedName name="SC_PROT6">[6]П.1.17!$C$8:$G$10,[6]П.1.17!$C$14:$G$14</definedName>
    <definedName name="SC_PROT7">P2_SC_PROT7,P3_SC_PROT7,P4_SC_PROT7,P5_SC_PROT7</definedName>
    <definedName name="SC_PROT9">[6]материалы!$D$21,[6]материалы!$C$9:$C$19,[6]материалы!$E$9:$F$19,[6]материалы!$A$9:$A$19,[6]материалы!$B$21</definedName>
    <definedName name="SCOPE_16_PRT">P1_SCOPE_16_PRT,P2_SCOPE_16_PRT</definedName>
    <definedName name="Scope_17_PRT">P1_SCOPE_16_PRT,P2_SCOPE_16_PRT</definedName>
    <definedName name="SCOPE_DIP1_1" localSheetId="1">'[7]Баланс энергии'!#REF!</definedName>
    <definedName name="SCOPE_DIP1_1">'Баланс энергии'!#REF!</definedName>
    <definedName name="SCOPE_DIP1_2" localSheetId="1">'[7]Баланс энергии'!#REF!</definedName>
    <definedName name="SCOPE_DIP1_2">'Баланс энергии'!#REF!</definedName>
    <definedName name="SCOPE_MNTH" localSheetId="1">[7]TEHSHEET!$E$7:$E$18</definedName>
    <definedName name="SCOPE_MNTH">[1]TEHSHEET!$E$7:$E$18</definedName>
    <definedName name="SCOPE_PER_PRT">P5_SCOPE_PER_PRT,P6_SCOPE_PER_PRT,P7_SCOPE_PER_PRT,P8_SCOPE_PER_PRT</definedName>
    <definedName name="SCOPE_PROT1" localSheetId="1">'Баланс мощности'!P3_SCOPE_PROT1,'Баланс мощности'!P4_SCOPE_PROT1,'Баланс мощности'!P5_SCOPE_PROT1,'Баланс мощности'!P6_SCOPE_PROT1</definedName>
    <definedName name="SCOPE_PROT1">P3_SCOPE_PROT1,P4_SCOPE_PROT1,P5_SCOPE_PROT1,P6_SCOPE_PROT1</definedName>
    <definedName name="SCOPE_PROT10" localSheetId="1">#REF!,#REF!,#REF!,#REF!,#REF!,#REF!</definedName>
    <definedName name="SCOPE_PROT10">[1]материалы!#REF!,[1]материалы!#REF!,[1]материалы!$B$14:$D$15,[1]материалы!$B$17:$D$21,[1]материалы!$B$24:$D$29,[1]материалы!$A$29:$A$29</definedName>
    <definedName name="SCOPE_PROT11" localSheetId="1">#REF!,#REF!,#REF!,#REF!</definedName>
    <definedName name="SCOPE_PROT11">'[1]Ремонты 2012 план'!$G$8:$G$11,'[1]Ремонты 2012 план'!$A$15:$G$19,'[1]Ремонты 2012 план'!$G$21,'[1]Ремонты 2012 план'!$A$8:$E$11</definedName>
    <definedName name="SCOPE_PROT12" localSheetId="1">#REF!,#REF!,#REF!</definedName>
    <definedName name="SCOPE_PROT12">'[1]Сводная ремонт'!$B$11:$C$12,'[1]Сводная ремонт'!$C$7:$D$8,'[1]Сводная ремонт'!$B$7:$B$8</definedName>
    <definedName name="SCOPE_PROT13" localSheetId="1">#REF!,#REF!,'Баланс мощности'!P1_SCOPE_PROT13,'Баланс мощности'!P2_SCOPE_PROT13</definedName>
    <definedName name="SCOPE_PROT13">[1]УПХ!$C$7:$C$10,[1]УПХ!$A$7:$A$10,P1_SCOPE_PROT13,P2_SCOPE_PROT13</definedName>
    <definedName name="SCOPE_PROT14" localSheetId="1">#REF!,#REF!,#REF!,'Баланс мощности'!P1_SCOPE_PROT14,'Баланс мощности'!P2_SCOPE_PROT14,'Баланс мощности'!P3_SCOPE_PROT14,'Баланс мощности'!P4_SCOPE_PROT14</definedName>
    <definedName name="SCOPE_PROT14">#REF!,#REF!,#REF!,P1_SCOPE_PROT14,P2_SCOPE_PROT14,P3_SCOPE_PROT14,P4_SCOPE_PROT14</definedName>
    <definedName name="SCOPE_PROT15" localSheetId="1">'[7]Плата за землю'!$B$7:$E$7,'[7]Плата за землю'!$A$10:$E$13</definedName>
    <definedName name="SCOPE_PROT15">'[1]Пл за Зем'!$B$7:$D$7,'[1]Пл за Зем'!$A$10:$D$14</definedName>
    <definedName name="SCOPE_PROT16" localSheetId="1">'[7]Транспортный налог'!#REF!,'[7]Транспортный налог'!#REF!,'[7]Транспортный налог'!$E$19,'Баланс мощности'!P1_SCOPE_PROT16</definedName>
    <definedName name="SCOPE_PROT16">[1]Транспортн!#REF!,[1]Транспортн!#REF!,[1]Транспортн!#REF!,P1_SCOPE_PROT16</definedName>
    <definedName name="SCOPE_PROT17">#REF!</definedName>
    <definedName name="SCOPE_PROT18" localSheetId="1">#REF!,#REF!,#REF!</definedName>
    <definedName name="SCOPE_PROT18">'[1]ОТ и ТБ'!$A$10:$D$12,'[1]ОТ и ТБ'!$B$6:$D$8,'[1]ОТ и ТБ'!$A$15:$D$17</definedName>
    <definedName name="SCOPE_PROT19" localSheetId="1">'[7]Аренда имущества'!$A$23:$E$27,'[7]Аренда имущества'!$A$8:$E$13,'[7]Аренда имущества'!$A$30:$E$33</definedName>
    <definedName name="SCOPE_PROT19">'[1]Аренда им'!$A$15:$D$20,'[1]Аренда им'!$A$8:$D$12,'[1]Аренда им'!$A$23:$D$27</definedName>
    <definedName name="SCOPE_PROT2" localSheetId="1">'Баланс мощности'!P1_SCOPE_PROT2,'Баланс мощности'!P2_SCOPE_PROT2,'Баланс мощности'!P3_SCOPE_PROT2,'Баланс мощности'!P4_SCOPE_PROT2,'Баланс мощности'!P5_SCOPE_PROT2</definedName>
    <definedName name="SCOPE_PROT2">P1_SCOPE_PROT2,P2_SCOPE_PROT2,P3_SCOPE_PROT2,P4_SCOPE_PROT2,P5_SCOPE_PROT2</definedName>
    <definedName name="SCOPE_PROT20" localSheetId="1">#REF!,#REF!,#REF!,#REF!</definedName>
    <definedName name="SCOPE_PROT20">[1]Команд!#REF!,[1]Команд!$E$13,[1]Команд!$C$13,[1]Команд!$D$7:$D$12</definedName>
    <definedName name="SCOPE_PROT21" localSheetId="1">#REF!,#REF!,#REF!,#REF!,#REF!,#REF!,#REF!,#REF!</definedName>
    <definedName name="SCOPE_PROT21">[1]Обуч!$A$14:$A$20,[1]Обуч!$C$7:$C$11,[1]Обуч!$C$14:$C$20,[1]Обуч!#REF!,[1]Обуч!#REF!,[1]Обуч!$B$22,[1]Обуч!$D$22,[1]Обуч!$A$7:$A$11</definedName>
    <definedName name="SCOPE_PROT22" localSheetId="1">#REF!,#REF!,#REF!,#REF!,'Баланс мощности'!P1_SCOPE_PROT22,'Баланс мощности'!P2_SCOPE_PROT22</definedName>
    <definedName name="SCOPE_PROT22">[1]Страхов!#REF!,[1]Страхов!$D$30,[1]Страхов!$B$30,[1]Страхов!$A$27:$A$28,P1_SCOPE_PROT22,P2_SCOPE_PROT22</definedName>
    <definedName name="SCOPE_PROT23" localSheetId="1">'[7]Прочие НР'!$C$7:$C$11,'[7]Прочие НР'!#REF!,'[7]Прочие НР'!$D$13,'[7]Прочие НР'!$B$13,'[7]Прочие НР'!$A$7:$A$11</definedName>
    <definedName name="SCOPE_PROT23">'[1]Др проч'!$C$6:$C$11,'[1]Др проч'!#REF!,'[1]Др проч'!$D$13,'[1]Др проч'!$B$13,'[1]Др проч'!$A$6:$A$11</definedName>
    <definedName name="SCOPE_PROT24" localSheetId="1">#REF!,#REF!,#REF!,#REF!,#REF!</definedName>
    <definedName name="SCOPE_PROT24">'[1]Услуги банков'!$C$7:$C$10,'[1]Услуги банков'!$D$6,'[1]Услуги банков'!#REF!,'[1]Услуги банков'!$A$7:$A$10,'[1]Услуги банков'!$B$6</definedName>
    <definedName name="SCOPE_PROT25" localSheetId="1">'[7]Налог на имущество'!$E$7:$E$9,'[7]Налог на имущество'!#REF!,'[7]Налог на имущество'!$D$11,'[7]Налог на имущество'!$B$12:$E$16,'[7]Налог на имущество'!#REF!</definedName>
    <definedName name="SCOPE_PROT25">'[1]Н на Им'!#REF!,'[1]Н на Им'!$B$11,'[1]Н на Им'!$D$11,'[1]Н на Им'!#REF!,'[1]Н на Им'!$C$7:$C$8</definedName>
    <definedName name="SCOPE_PROT26" localSheetId="1">'[7]Выпадающий доход'!#REF!,'[7]Выпадающий доход'!#REF!,'[7]Выпадающий доход'!#REF!,'[7]Выпадающий доход'!$A$7:$A$9,'[7]Выпадающий доход'!$E$7:$E$9</definedName>
    <definedName name="SCOPE_PROT26">#REF!,#REF!,#REF!,#REF!,#REF!</definedName>
    <definedName name="SCOPE_PROT27" localSheetId="1">'[7] КВЛ 2012-2014 '!#REF!,'[7] КВЛ 2012-2014 '!#REF!,'[7] КВЛ 2012-2014 '!#REF!,'[7] КВЛ 2012-2014 '!$A$2:$G$2,'[7] КВЛ 2012-2014 '!#REF!,'Баланс мощности'!P1_SCOPE_PROT27,'Баланс мощности'!P2_SCOPE_PROT27</definedName>
    <definedName name="SCOPE_PROT27">#REF!,#REF!,#REF!,#REF!,#REF!,P1_SCOPE_PROT27,P2_SCOPE_PROT27</definedName>
    <definedName name="SCOPE_PROT28" localSheetId="1">#REF!</definedName>
    <definedName name="SCOPE_PROT28">#REF!</definedName>
    <definedName name="SCOPE_PROT29" localSheetId="1">#REF!,#REF!,#REF!,#REF!</definedName>
    <definedName name="SCOPE_PROT29">'[1]соц характер'!$A$12:$D$14,'[1]соц характер'!$B$16:$D$18,'[1]соц характер'!$A$20:$D$22,'[1]соц характер'!$A$7:$D$9</definedName>
    <definedName name="SCOPE_PROT3" localSheetId="1">#REF!,#REF!,#REF!</definedName>
    <definedName name="SCOPE_PROT3">[1]П2.2!$G$30:$G$39,[1]П2.2!$G$9:$G$28,[1]П2.2!$G$42:$G$45</definedName>
    <definedName name="SCOPE_PROT30" localSheetId="1">#REF!</definedName>
    <definedName name="SCOPE_PROT30">#REF!</definedName>
    <definedName name="SCOPE_PROT31" localSheetId="1">#REF!</definedName>
    <definedName name="SCOPE_PROT31">'[1] НВВ передача'!#REF!</definedName>
    <definedName name="SCOPE_PROT32" localSheetId="1">#REF!,#REF!,#REF!</definedName>
    <definedName name="SCOPE_PROT32">#REF!,#REF!,#REF!</definedName>
    <definedName name="SCOPE_PROT33" localSheetId="1">#REF!,#REF!,#REF!,#REF!</definedName>
    <definedName name="SCOPE_PROT33">#REF!,#REF!,#REF!,#REF!</definedName>
    <definedName name="SCOPE_PROT34" localSheetId="1">#REF!,'Баланс мощности'!P1_SCOPE_PROT34</definedName>
    <definedName name="SCOPE_PROT34">#REF!,P1_SCOPE_PROT34</definedName>
    <definedName name="SCOPE_PROT35" localSheetId="1">#REF!,#REF!,#REF!</definedName>
    <definedName name="SCOPE_PROT35">#REF!,#REF!,#REF!</definedName>
    <definedName name="SCOPE_PROT36" localSheetId="1">#REF!,#REF!</definedName>
    <definedName name="SCOPE_PROT36">#REF!,#REF!</definedName>
    <definedName name="SCOPE_PROT37" localSheetId="1">#REF!,#REF!,#REF!</definedName>
    <definedName name="SCOPE_PROT37">#REF!,#REF!,#REF!</definedName>
    <definedName name="SCOPE_PROT38" localSheetId="1">#REF!,#REF!,#REF!</definedName>
    <definedName name="SCOPE_PROT38">#REF!,#REF!,#REF!</definedName>
    <definedName name="SCOPE_PROT4" localSheetId="1">#REF!</definedName>
    <definedName name="SCOPE_PROT4">#REF!</definedName>
    <definedName name="SCOPE_PROT5" localSheetId="1">'Баланс мощности'!P1_SCOPE_PROT5,'Баланс мощности'!P2_SCOPE_PROT5</definedName>
    <definedName name="SCOPE_PROT5">P1_SCOPE_PROT5,P2_SCOPE_PROT5</definedName>
    <definedName name="SCOPE_PROT6" localSheetId="1">'[7]Свод по амортизации'!$E$8:$E$10,'[7]Свод по амортизации'!$C$14:$E$14,'[7]Свод по амортизации'!#REF!</definedName>
    <definedName name="SCOPE_PROT6">[1]П.1.17!#REF!,[1]П.1.17!$C$15:$E$15,[1]П.1.17!$D$9:$D$11</definedName>
    <definedName name="SCOPE_PROT7" localSheetId="1">#REF!,#REF!,#REF!,#REF!,#REF!</definedName>
    <definedName name="SCOPE_PROT7">[1]численность!$C$7:$C$9,[1]численность!$D$6,[1]численность!#REF!,[1]численность!$B$10:$D$13,[1]численность!$B$6</definedName>
    <definedName name="SCOPE_PROT8" localSheetId="1">#REF!,'Баланс мощности'!P1_SCOPE_PROT8,'Баланс мощности'!P2_SCOPE_PROT8,'Баланс мощности'!P3_SCOPE_PROT8,'Баланс мощности'!P4_SCOPE_PROT8,'Баланс мощности'!P5_SCOPE_PROT8,'Баланс мощности'!P6_SCOPE_PROT8</definedName>
    <definedName name="SCOPE_PROT8">'[1]П.1.16. оплата труда ОПР'!$C$36:$C$37,P1_SCOPE_PROT8,P2_SCOPE_PROT8,P3_SCOPE_PROT8,P4_SCOPE_PROT8,P5_SCOPE_PROT8,P6_SCOPE_PROT8</definedName>
    <definedName name="SCOPE_PROT9">#REF!</definedName>
    <definedName name="SCOPE_SV_PRT">P1_SCOPE_SV_PRT,P2_SCOPE_SV_PRT,P3_SCOPE_SV_PRT</definedName>
    <definedName name="T2_DiapProt">P1_T2_DiapProt,P2_T2_DiapProt</definedName>
    <definedName name="T3?L1.4.1" localSheetId="1">#REF!</definedName>
    <definedName name="T3?L1.4.1">#REF!</definedName>
    <definedName name="T3?L1.5.1" localSheetId="1">#REF!</definedName>
    <definedName name="T3?L1.5.1">#REF!</definedName>
    <definedName name="T6_Protect">P1_T6_Protect,P2_T6_Protect</definedName>
    <definedName name="TOTAL">P1_TOTAL,P2_TOTAL,P3_TOTAL,P4_TOTAL,P5_TOTAL</definedName>
    <definedName name="version">[5]Инструкция!$B$2</definedName>
    <definedName name="vvvv" localSheetId="1" hidden="1">#REF!,#REF!,#REF!,#REF!,#REF!,#REF!,#REF!,#REF!</definedName>
    <definedName name="vvvv" hidden="1">#REF!,#REF!,#REF!,#REF!,#REF!,#REF!,#REF!,#REF!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Years">[5]TEHSHEET!$E$2:$E$8</definedName>
    <definedName name="БазовыйПериод">[2]Заголовок!$B$15</definedName>
    <definedName name="_xlnm.Print_Titles" localSheetId="1">'Баланс мощности'!$A:$B</definedName>
    <definedName name="ЗП1">[3]Лист13!$A$2</definedName>
    <definedName name="ЗП2">[3]Лист13!$B$2</definedName>
    <definedName name="ЗП3">[3]Лист13!$C$2</definedName>
    <definedName name="ЗП4">[3]Лист13!$D$2</definedName>
    <definedName name="й">P1_SCOPE_16_PRT,P2_SCOPE_16_PRT</definedName>
    <definedName name="Кв">#REF!</definedName>
    <definedName name="Кн">#REF!</definedName>
    <definedName name="мрпоп">P1_SCOPE_16_PRT,P2_SCOPE_16_PRT</definedName>
    <definedName name="н">P1_T2.1?Protection</definedName>
    <definedName name="название" localSheetId="1">#REF!</definedName>
    <definedName name="название">'[1] НВВ передача'!#REF!</definedName>
    <definedName name="_xlnm.Print_Area" localSheetId="1">'Баланс мощности'!$A$1:$L$65</definedName>
    <definedName name="_xlnm.Print_Area" localSheetId="0">'Баланс энергии'!$A$1:$AA$26</definedName>
    <definedName name="ОтпускЭлектроэнергииИтогоБаз">'[2]6'!$C$15</definedName>
    <definedName name="ОтпускЭлектроэнергииИтогоРег">'[2]6'!$C$24</definedName>
    <definedName name="ПериодРегулирования">[2]Заголовок!$B$14</definedName>
    <definedName name="р">P5_SCOPE_PER_PRT,P6_SCOPE_PER_PRT,P7_SCOPE_PER_PRT,P8_SCOPE_PER_PRT</definedName>
    <definedName name="Рсрi">#REF!</definedName>
  </definedNames>
  <calcPr calcId="145621"/>
</workbook>
</file>

<file path=xl/calcChain.xml><?xml version="1.0" encoding="utf-8"?>
<calcChain xmlns="http://schemas.openxmlformats.org/spreadsheetml/2006/main">
  <c r="L62" i="2" l="1"/>
  <c r="K62" i="2"/>
  <c r="J62" i="2"/>
  <c r="I62" i="2"/>
  <c r="H62" i="2"/>
  <c r="G62" i="2"/>
  <c r="F62" i="2"/>
  <c r="E62" i="2"/>
  <c r="D62" i="2"/>
  <c r="C62" i="2" s="1"/>
  <c r="L61" i="2"/>
  <c r="K61" i="2"/>
  <c r="J61" i="2"/>
  <c r="I61" i="2"/>
  <c r="H61" i="2" s="1"/>
  <c r="E61" i="2"/>
  <c r="D61" i="2"/>
  <c r="L60" i="2"/>
  <c r="K60" i="2"/>
  <c r="J60" i="2"/>
  <c r="I60" i="2"/>
  <c r="H60" i="2" s="1"/>
  <c r="E60" i="2"/>
  <c r="D60" i="2"/>
  <c r="H58" i="2"/>
  <c r="C58" i="2"/>
  <c r="H57" i="2"/>
  <c r="C57" i="2"/>
  <c r="L56" i="2"/>
  <c r="K56" i="2"/>
  <c r="J56" i="2"/>
  <c r="I56" i="2"/>
  <c r="H56" i="2" s="1"/>
  <c r="G56" i="2"/>
  <c r="F56" i="2"/>
  <c r="E56" i="2"/>
  <c r="D56" i="2"/>
  <c r="C56" i="2"/>
  <c r="H55" i="2"/>
  <c r="C55" i="2"/>
  <c r="H54" i="2"/>
  <c r="C54" i="2"/>
  <c r="L53" i="2"/>
  <c r="K53" i="2"/>
  <c r="J53" i="2"/>
  <c r="I53" i="2"/>
  <c r="H53" i="2" s="1"/>
  <c r="G53" i="2"/>
  <c r="F53" i="2"/>
  <c r="E53" i="2"/>
  <c r="D53" i="2"/>
  <c r="C53" i="2"/>
  <c r="H52" i="2"/>
  <c r="C52" i="2"/>
  <c r="H51" i="2"/>
  <c r="C51" i="2"/>
  <c r="L50" i="2"/>
  <c r="K50" i="2"/>
  <c r="J50" i="2"/>
  <c r="I50" i="2"/>
  <c r="H50" i="2" s="1"/>
  <c r="G50" i="2"/>
  <c r="F50" i="2"/>
  <c r="E50" i="2"/>
  <c r="D50" i="2"/>
  <c r="C50" i="2"/>
  <c r="H49" i="2"/>
  <c r="C49" i="2"/>
  <c r="H48" i="2"/>
  <c r="G48" i="2"/>
  <c r="G61" i="2" s="1"/>
  <c r="G60" i="2" s="1"/>
  <c r="F48" i="2"/>
  <c r="F61" i="2" s="1"/>
  <c r="C48" i="2"/>
  <c r="L47" i="2"/>
  <c r="K47" i="2"/>
  <c r="J47" i="2"/>
  <c r="I47" i="2"/>
  <c r="H47" i="2" s="1"/>
  <c r="G47" i="2"/>
  <c r="F47" i="2"/>
  <c r="E47" i="2"/>
  <c r="D47" i="2"/>
  <c r="C47" i="2"/>
  <c r="L43" i="2"/>
  <c r="K43" i="2"/>
  <c r="J43" i="2"/>
  <c r="I43" i="2"/>
  <c r="G43" i="2"/>
  <c r="F43" i="2"/>
  <c r="E43" i="2"/>
  <c r="D43" i="2"/>
  <c r="H41" i="2"/>
  <c r="C41" i="2"/>
  <c r="H40" i="2"/>
  <c r="C40" i="2"/>
  <c r="H39" i="2"/>
  <c r="H43" i="2" s="1"/>
  <c r="C39" i="2"/>
  <c r="C43" i="2" s="1"/>
  <c r="L35" i="2"/>
  <c r="K35" i="2"/>
  <c r="J35" i="2"/>
  <c r="I35" i="2"/>
  <c r="G35" i="2"/>
  <c r="F35" i="2"/>
  <c r="E35" i="2"/>
  <c r="D35" i="2"/>
  <c r="H33" i="2"/>
  <c r="C33" i="2"/>
  <c r="H32" i="2"/>
  <c r="H35" i="2" s="1"/>
  <c r="C32" i="2"/>
  <c r="C35" i="2" s="1"/>
  <c r="H25" i="2"/>
  <c r="C25" i="2"/>
  <c r="H24" i="2"/>
  <c r="C24" i="2"/>
  <c r="H23" i="2"/>
  <c r="C23" i="2"/>
  <c r="K22" i="2"/>
  <c r="J22" i="2"/>
  <c r="I22" i="2"/>
  <c r="F22" i="2"/>
  <c r="E22" i="2"/>
  <c r="D22" i="2"/>
  <c r="H21" i="2"/>
  <c r="C21" i="2"/>
  <c r="K20" i="2"/>
  <c r="J20" i="2"/>
  <c r="I20" i="2"/>
  <c r="F20" i="2"/>
  <c r="E20" i="2"/>
  <c r="D20" i="2"/>
  <c r="H18" i="2"/>
  <c r="C18" i="2"/>
  <c r="H17" i="2"/>
  <c r="C17" i="2"/>
  <c r="H16" i="2"/>
  <c r="C16" i="2"/>
  <c r="H15" i="2"/>
  <c r="C15" i="2"/>
  <c r="J10" i="2"/>
  <c r="E10" i="2"/>
  <c r="J9" i="2"/>
  <c r="I9" i="2"/>
  <c r="E9" i="2"/>
  <c r="D9" i="2"/>
  <c r="D19" i="2" s="1"/>
  <c r="F60" i="2" l="1"/>
  <c r="C60" i="2" s="1"/>
  <c r="C61" i="2"/>
  <c r="F12" i="2"/>
  <c r="E19" i="2"/>
  <c r="I19" i="2"/>
  <c r="K12" i="2" s="1"/>
  <c r="D26" i="2"/>
  <c r="J19" i="2"/>
  <c r="AA23" i="1"/>
  <c r="Z23" i="1"/>
  <c r="K13" i="2" l="1"/>
  <c r="J26" i="2" s="1"/>
  <c r="I26" i="2"/>
  <c r="F13" i="2"/>
  <c r="E26" i="2" s="1"/>
  <c r="AE13" i="1"/>
  <c r="K10" i="2" l="1"/>
  <c r="K9" i="2" s="1"/>
  <c r="F10" i="2"/>
  <c r="F9" i="2" s="1"/>
  <c r="K19" i="2"/>
  <c r="J19" i="1"/>
  <c r="K19" i="1"/>
  <c r="L19" i="1"/>
  <c r="I19" i="1"/>
  <c r="L14" i="2" l="1"/>
  <c r="L10" i="2" s="1"/>
  <c r="L9" i="2" s="1"/>
  <c r="K26" i="2"/>
  <c r="F19" i="2"/>
  <c r="F26" i="2" s="1"/>
  <c r="G14" i="2"/>
  <c r="G10" i="2" s="1"/>
  <c r="G9" i="2" s="1"/>
  <c r="W21" i="1"/>
  <c r="Y9" i="1"/>
  <c r="G19" i="2" l="1"/>
  <c r="G26" i="2" s="1"/>
  <c r="C19" i="2"/>
  <c r="L19" i="2"/>
  <c r="H19" i="2" s="1"/>
  <c r="T19" i="1"/>
  <c r="U19" i="1"/>
  <c r="V19" i="1"/>
  <c r="S19" i="1"/>
  <c r="O19" i="1"/>
  <c r="P19" i="1"/>
  <c r="Q19" i="1"/>
  <c r="N19" i="1"/>
  <c r="Y19" i="1"/>
  <c r="Z19" i="1"/>
  <c r="AA19" i="1"/>
  <c r="X19" i="1"/>
  <c r="L22" i="2" l="1"/>
  <c r="H22" i="2" s="1"/>
  <c r="G22" i="2"/>
  <c r="C22" i="2" s="1"/>
  <c r="C9" i="2" s="1"/>
  <c r="C20" i="2" s="1"/>
  <c r="H9" i="2"/>
  <c r="H20" i="2" s="1"/>
  <c r="L26" i="2"/>
  <c r="AG8" i="1"/>
  <c r="AH8" i="1"/>
  <c r="W20" i="1" l="1"/>
  <c r="R20" i="1"/>
  <c r="T9" i="1"/>
  <c r="M20" i="1"/>
  <c r="O9" i="1"/>
  <c r="H24" i="1"/>
  <c r="H23" i="1"/>
  <c r="H22" i="1"/>
  <c r="K21" i="1"/>
  <c r="J21" i="1"/>
  <c r="I21" i="1"/>
  <c r="H20" i="1"/>
  <c r="H17" i="1"/>
  <c r="H16" i="1"/>
  <c r="H15" i="1"/>
  <c r="H14" i="1"/>
  <c r="J9" i="1"/>
  <c r="J8" i="1" s="1"/>
  <c r="J18" i="1" s="1"/>
  <c r="I8" i="1"/>
  <c r="I18" i="1" s="1"/>
  <c r="X23" i="1" l="1"/>
  <c r="Y23" i="1"/>
  <c r="Y17" i="1"/>
  <c r="O17" i="1" s="1"/>
  <c r="T17" i="1" s="1"/>
  <c r="X17" i="1"/>
  <c r="N17" i="1" s="1"/>
  <c r="Z17" i="1"/>
  <c r="P17" i="1" s="1"/>
  <c r="U17" i="1" s="1"/>
  <c r="AA17" i="1"/>
  <c r="Q17" i="1" s="1"/>
  <c r="V17" i="1" s="1"/>
  <c r="AA14" i="1"/>
  <c r="Q14" i="1" s="1"/>
  <c r="V14" i="1" s="1"/>
  <c r="X14" i="1"/>
  <c r="Y14" i="1"/>
  <c r="Z14" i="1"/>
  <c r="P14" i="1" s="1"/>
  <c r="U14" i="1" s="1"/>
  <c r="Y15" i="1"/>
  <c r="O15" i="1" s="1"/>
  <c r="T15" i="1" s="1"/>
  <c r="Z15" i="1"/>
  <c r="P15" i="1" s="1"/>
  <c r="U15" i="1" s="1"/>
  <c r="AA15" i="1"/>
  <c r="Q15" i="1" s="1"/>
  <c r="V15" i="1" s="1"/>
  <c r="X15" i="1"/>
  <c r="N15" i="1" s="1"/>
  <c r="S15" i="1" s="1"/>
  <c r="K12" i="1"/>
  <c r="K11" i="1"/>
  <c r="O14" i="1" l="1"/>
  <c r="T14" i="1" s="1"/>
  <c r="M15" i="1"/>
  <c r="N14" i="1"/>
  <c r="S17" i="1"/>
  <c r="R17" i="1" s="1"/>
  <c r="M17" i="1"/>
  <c r="R15" i="1"/>
  <c r="K9" i="1"/>
  <c r="K8" i="1" s="1"/>
  <c r="K18" i="1" s="1"/>
  <c r="S14" i="1" l="1"/>
  <c r="R14" i="1" s="1"/>
  <c r="M14" i="1"/>
  <c r="L13" i="1"/>
  <c r="L9" i="1" s="1"/>
  <c r="L8" i="1" s="1"/>
  <c r="L18" i="1" l="1"/>
  <c r="H18" i="1" s="1"/>
  <c r="L21" i="1" l="1"/>
  <c r="C24" i="1"/>
  <c r="C23" i="1"/>
  <c r="C22" i="1"/>
  <c r="F21" i="1"/>
  <c r="E21" i="1"/>
  <c r="D21" i="1"/>
  <c r="C20" i="1"/>
  <c r="C17" i="1"/>
  <c r="C16" i="1"/>
  <c r="C15" i="1"/>
  <c r="C14" i="1"/>
  <c r="E9" i="1"/>
  <c r="E8" i="1" s="1"/>
  <c r="E19" i="1" s="1"/>
  <c r="D8" i="1"/>
  <c r="D19" i="1" s="1"/>
  <c r="H21" i="1" l="1"/>
  <c r="W24" i="1" s="1"/>
  <c r="AC23" i="1"/>
  <c r="W8" i="1" s="1"/>
  <c r="W23" i="1"/>
  <c r="W22" i="1"/>
  <c r="F12" i="1"/>
  <c r="E25" i="1" s="1"/>
  <c r="J25" i="1"/>
  <c r="X22" i="1" l="1"/>
  <c r="Y22" i="1"/>
  <c r="Y24" i="1"/>
  <c r="X24" i="1"/>
  <c r="F11" i="1"/>
  <c r="F9" i="1" s="1"/>
  <c r="F8" i="1" s="1"/>
  <c r="F19" i="1" s="1"/>
  <c r="D25" i="1" l="1"/>
  <c r="I25" i="1"/>
  <c r="K25" i="1" l="1"/>
  <c r="G13" i="1"/>
  <c r="G9" i="1" s="1"/>
  <c r="G8" i="1" s="1"/>
  <c r="G19" i="1" s="1"/>
  <c r="F25" i="1" l="1"/>
  <c r="C18" i="1"/>
  <c r="L25" i="1"/>
  <c r="G21" i="1" l="1"/>
  <c r="C21" i="1" s="1"/>
  <c r="C8" i="1" s="1"/>
  <c r="C19" i="1" s="1"/>
  <c r="G25" i="1"/>
  <c r="H8" i="1" l="1"/>
  <c r="W14" i="1" s="1"/>
  <c r="H19" i="1" l="1"/>
  <c r="W15" i="1"/>
  <c r="W16" i="1"/>
  <c r="W17" i="1"/>
  <c r="AA16" i="1" l="1"/>
  <c r="Q16" i="1" s="1"/>
  <c r="V16" i="1" s="1"/>
  <c r="X16" i="1"/>
  <c r="Y16" i="1"/>
  <c r="Z16" i="1"/>
  <c r="P16" i="1" s="1"/>
  <c r="U16" i="1" s="1"/>
  <c r="X8" i="1" l="1"/>
  <c r="X18" i="1" s="1"/>
  <c r="N16" i="1"/>
  <c r="S16" i="1" s="1"/>
  <c r="Y8" i="1"/>
  <c r="O16" i="1"/>
  <c r="O8" i="1" s="1"/>
  <c r="O18" i="1" s="1"/>
  <c r="O24" i="1"/>
  <c r="T24" i="1" s="1"/>
  <c r="O23" i="1"/>
  <c r="T23" i="1" s="1"/>
  <c r="N24" i="1"/>
  <c r="S24" i="1" s="1"/>
  <c r="O22" i="1"/>
  <c r="N23" i="1"/>
  <c r="S23" i="1" s="1"/>
  <c r="Y21" i="1"/>
  <c r="N22" i="1"/>
  <c r="X21" i="1"/>
  <c r="O21" i="1" l="1"/>
  <c r="T22" i="1"/>
  <c r="T21" i="1" s="1"/>
  <c r="N21" i="1"/>
  <c r="Z11" i="1"/>
  <c r="X25" i="1" s="1"/>
  <c r="S22" i="1"/>
  <c r="S21" i="1" s="1"/>
  <c r="P12" i="1"/>
  <c r="O25" i="1" s="1"/>
  <c r="T16" i="1"/>
  <c r="T8" i="1" s="1"/>
  <c r="T18" i="1" s="1"/>
  <c r="Y18" i="1"/>
  <c r="S8" i="1"/>
  <c r="S18" i="1" s="1"/>
  <c r="M16" i="1"/>
  <c r="N8" i="1"/>
  <c r="R16" i="1" l="1"/>
  <c r="U11" i="1"/>
  <c r="U12" i="1"/>
  <c r="T25" i="1" s="1"/>
  <c r="Z12" i="1"/>
  <c r="Z9" i="1" s="1"/>
  <c r="Z8" i="1" s="1"/>
  <c r="N18" i="1"/>
  <c r="Z18" i="1" l="1"/>
  <c r="U9" i="1"/>
  <c r="U8" i="1" s="1"/>
  <c r="U18" i="1" s="1"/>
  <c r="S25" i="1"/>
  <c r="Y25" i="1"/>
  <c r="P11" i="1"/>
  <c r="P9" i="1" s="1"/>
  <c r="P8" i="1" s="1"/>
  <c r="P18" i="1" s="1"/>
  <c r="AA8" i="1" l="1"/>
  <c r="N25" i="1"/>
  <c r="AA18" i="1" l="1"/>
  <c r="W18" i="1" s="1"/>
  <c r="Q23" i="1"/>
  <c r="V23" i="1" s="1"/>
  <c r="AA21" i="1" l="1"/>
  <c r="AG16" i="1"/>
  <c r="W19" i="1"/>
  <c r="P23" i="1"/>
  <c r="M23" i="1" s="1"/>
  <c r="Z21" i="1" l="1"/>
  <c r="AA24" i="1"/>
  <c r="Q24" i="1" s="1"/>
  <c r="V24" i="1" s="1"/>
  <c r="AA22" i="1"/>
  <c r="U23" i="1"/>
  <c r="R23" i="1" s="1"/>
  <c r="Q22" i="1" l="1"/>
  <c r="AA25" i="1"/>
  <c r="AA13" i="1"/>
  <c r="AA9" i="1" s="1"/>
  <c r="Z22" i="1"/>
  <c r="Z24" i="1"/>
  <c r="P24" i="1" l="1"/>
  <c r="M24" i="1" s="1"/>
  <c r="U24" i="1"/>
  <c r="R24" i="1" s="1"/>
  <c r="V22" i="1"/>
  <c r="V21" i="1" s="1"/>
  <c r="Q21" i="1"/>
  <c r="P22" i="1"/>
  <c r="Z25" i="1"/>
  <c r="U22" i="1" l="1"/>
  <c r="M22" i="1"/>
  <c r="P21" i="1"/>
  <c r="Q13" i="1" l="1"/>
  <c r="M21" i="1"/>
  <c r="R22" i="1"/>
  <c r="U21" i="1"/>
  <c r="Q9" i="1" l="1"/>
  <c r="Q8" i="1" s="1"/>
  <c r="P25" i="1"/>
  <c r="R21" i="1"/>
  <c r="V13" i="1"/>
  <c r="Q18" i="1" l="1"/>
  <c r="M18" i="1" s="1"/>
  <c r="M8" i="1" s="1"/>
  <c r="M19" i="1" s="1"/>
  <c r="Q25" i="1"/>
  <c r="V9" i="1"/>
  <c r="V8" i="1" s="1"/>
  <c r="U25" i="1"/>
  <c r="V18" i="1" l="1"/>
  <c r="R18" i="1" s="1"/>
  <c r="R8" i="1" s="1"/>
  <c r="R19" i="1" s="1"/>
  <c r="V25" i="1"/>
</calcChain>
</file>

<file path=xl/sharedStrings.xml><?xml version="1.0" encoding="utf-8"?>
<sst xmlns="http://schemas.openxmlformats.org/spreadsheetml/2006/main" count="310" uniqueCount="79">
  <si>
    <t>Баланс электрической энергии по сетям ВН, СН1, СН2, и НН</t>
  </si>
  <si>
    <t>№ п.п.</t>
  </si>
  <si>
    <t>Показатели</t>
  </si>
  <si>
    <t>Всего</t>
  </si>
  <si>
    <t>ВН</t>
  </si>
  <si>
    <t>СН1</t>
  </si>
  <si>
    <t>СН2</t>
  </si>
  <si>
    <t>НН</t>
  </si>
  <si>
    <t>1.</t>
  </si>
  <si>
    <t xml:space="preserve">Поступление эл.энергии в сеть , ВСЕГО </t>
  </si>
  <si>
    <t>1.1.</t>
  </si>
  <si>
    <t>из смежной сети, всего</t>
  </si>
  <si>
    <t>х</t>
  </si>
  <si>
    <t xml:space="preserve">    в том числе из сети</t>
  </si>
  <si>
    <t>1.1.1.</t>
  </si>
  <si>
    <t>1.1.2.</t>
  </si>
  <si>
    <t>1.1.3.</t>
  </si>
  <si>
    <t>1.2.</t>
  </si>
  <si>
    <t>от электростанций</t>
  </si>
  <si>
    <t>1.3.</t>
  </si>
  <si>
    <t>от ОАО "ФСК ЕЭС"</t>
  </si>
  <si>
    <t>1.4.</t>
  </si>
  <si>
    <t xml:space="preserve">от филиала "Владимирэнерго" ОАО "МРСК Центра и Приволжья" </t>
  </si>
  <si>
    <t>1.5.</t>
  </si>
  <si>
    <t>от других сетевых организаций</t>
  </si>
  <si>
    <t>2.</t>
  </si>
  <si>
    <t xml:space="preserve">Потери электроэнергии в сети </t>
  </si>
  <si>
    <t>2.1.</t>
  </si>
  <si>
    <t>то же в % (п.2./п.1.)</t>
  </si>
  <si>
    <t>3.</t>
  </si>
  <si>
    <t>Расход электроэнергии на производственные и хознужды</t>
  </si>
  <si>
    <t>4.</t>
  </si>
  <si>
    <t xml:space="preserve">Полезный отпуск из сети </t>
  </si>
  <si>
    <t>4.1.</t>
  </si>
  <si>
    <t>потребителям, присоединенным к сети</t>
  </si>
  <si>
    <t>4.2.</t>
  </si>
  <si>
    <t xml:space="preserve">переток в филиал "Владимирэнерго" ОАО "МРСК Центра и Приволжья" </t>
  </si>
  <si>
    <t>4.3.</t>
  </si>
  <si>
    <t>переток в другие сетевые организации</t>
  </si>
  <si>
    <t>Проверка</t>
  </si>
  <si>
    <t>По данным Владимирэнерго</t>
  </si>
  <si>
    <t>млн. кВт.ч.</t>
  </si>
  <si>
    <t>факт 2016 год</t>
  </si>
  <si>
    <t>утверждено на 2017 год</t>
  </si>
  <si>
    <t>план 2018 год (первое полугодие)</t>
  </si>
  <si>
    <t>план 2018 год (второе полугодие)</t>
  </si>
  <si>
    <t>план 2018 год</t>
  </si>
  <si>
    <t>Потери СПБ</t>
  </si>
  <si>
    <t>Полезный отпуск</t>
  </si>
  <si>
    <t>Норматив потерь</t>
  </si>
  <si>
    <t>Доля потерь</t>
  </si>
  <si>
    <t xml:space="preserve">Электрическая мощность по диапазонам напряжения </t>
  </si>
  <si>
    <t>МВт</t>
  </si>
  <si>
    <t>По данным организации на 2018 год</t>
  </si>
  <si>
    <t>Принято регулирующим органом на 2018 год</t>
  </si>
  <si>
    <t xml:space="preserve">Поступление мощности в сеть , ВСЕГО </t>
  </si>
  <si>
    <t xml:space="preserve">Потери мощности в сети </t>
  </si>
  <si>
    <t>Примечание</t>
  </si>
  <si>
    <t xml:space="preserve">Расшифровка п. 1.5. (Поступление от других сетевых организаций) </t>
  </si>
  <si>
    <t>№</t>
  </si>
  <si>
    <t>Наименование других сетевых организаций</t>
  </si>
  <si>
    <t>Добавить</t>
  </si>
  <si>
    <t>Итого</t>
  </si>
  <si>
    <t xml:space="preserve">Расшифровка п. 4.3. (Полезный отпуск - переток в другие сетевые организации) </t>
  </si>
  <si>
    <t xml:space="preserve">Расшифровка п. 4.1. (Полезный отпуск потребителям,  присоединенным к сети) </t>
  </si>
  <si>
    <t>Наименование сбытовых организаций</t>
  </si>
  <si>
    <t>ОАО "Владимирэнергосбыт" всего, в том числе:</t>
  </si>
  <si>
    <t>прочие потребители</t>
  </si>
  <si>
    <t>население</t>
  </si>
  <si>
    <t>ОАО "ВКС" всего, в том числе:</t>
  </si>
  <si>
    <t>2.2.</t>
  </si>
  <si>
    <t>ОАО "Русэнергосбыт"</t>
  </si>
  <si>
    <t>3.1.</t>
  </si>
  <si>
    <t>3.2.</t>
  </si>
  <si>
    <t>ОАО "Оборонэнергосбыт"</t>
  </si>
  <si>
    <t>Итого всего, в том числе:</t>
  </si>
  <si>
    <t>Руководитель организации</t>
  </si>
  <si>
    <t>Справочная информация:</t>
  </si>
  <si>
    <t>Фактические данные по мощности заполняются по данным приборов учета электрической мощности, в случае отсутствия приборов учета по результатам контрольных замеров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</si>
</sst>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00"/>
    <numFmt numFmtId="167" formatCode="#,##0.000"/>
    <numFmt numFmtId="168" formatCode="0.0000"/>
    <numFmt numFmtId="169" formatCode="_-* #,##0_$_-;\-* #,##0_$_-;_-* &quot;-&quot;_$_-;_-@_-"/>
    <numFmt numFmtId="170" formatCode="_-* #,##0.00_$_-;\-* #,##0.00_$_-;_-* &quot;-&quot;??_$_-;_-@_-"/>
    <numFmt numFmtId="171" formatCode="&quot;$&quot;#,##0_);[Red]\(&quot;$&quot;#,##0\)"/>
    <numFmt numFmtId="172" formatCode="_-* #,##0.00&quot;$&quot;_-;\-* #,##0.00&quot;$&quot;_-;_-* &quot;-&quot;??&quot;$&quot;_-;_-@_-"/>
    <numFmt numFmtId="173" formatCode="0.0"/>
    <numFmt numFmtId="174" formatCode="0.0%"/>
    <numFmt numFmtId="175" formatCode="#,##0.0"/>
    <numFmt numFmtId="176" formatCode="0.0%_);\(0.0%\)"/>
    <numFmt numFmtId="177" formatCode="#,##0_);[Red]\(#,##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\$#,##0\ ;\(\$#,##0\)"/>
    <numFmt numFmtId="182" formatCode="_-* #,##0.00[$€-1]_-;\-* #,##0.00[$€-1]_-;_-* &quot;-&quot;??[$€-1]_-"/>
    <numFmt numFmtId="183" formatCode="#,##0_);[Blue]\(#,##0\)"/>
    <numFmt numFmtId="184" formatCode="_-* #,##0_đ_._-;\-* #,##0_đ_._-;_-* &quot;-&quot;_đ_._-;_-@_-"/>
    <numFmt numFmtId="185" formatCode="_-* #,##0.00_đ_._-;\-* #,##0.00_đ_._-;_-* &quot;-&quot;??_đ_._-;_-@_-"/>
    <numFmt numFmtId="186" formatCode="_-* #,##0\ _р_._-;\-* #,##0\ _р_._-;_-* &quot;-&quot;\ _р_._-;_-@_-"/>
    <numFmt numFmtId="187" formatCode="_-* #,##0.00\ _р_._-;\-* #,##0.00\ _р_._-;_-* &quot;-&quot;??\ _р_._-;_-@_-"/>
    <numFmt numFmtId="188" formatCode="0_)"/>
    <numFmt numFmtId="189" formatCode="#,##0.0000000"/>
  </numFmts>
  <fonts count="8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b/>
      <sz val="14"/>
      <name val="Franklin Gothic Medium"/>
      <family val="2"/>
      <charset val="204"/>
    </font>
    <font>
      <b/>
      <sz val="14"/>
      <name val="Times New Roman"/>
      <family val="1"/>
    </font>
    <font>
      <b/>
      <sz val="9"/>
      <name val="Tahoma"/>
      <family val="2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name val="Times New Roman"/>
      <family val="1"/>
    </font>
    <font>
      <sz val="9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Helv"/>
    </font>
    <font>
      <sz val="8"/>
      <name val="Arial"/>
      <family val="2"/>
      <charset val="204"/>
    </font>
    <font>
      <sz val="10"/>
      <color rgb="FFFF0000"/>
      <name val="Times New Roman"/>
      <family val="1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Palatino"/>
      <family val="1"/>
    </font>
    <font>
      <u/>
      <sz val="8"/>
      <color indexed="12"/>
      <name val="Arial Cyr"/>
      <charset val="204"/>
    </font>
    <font>
      <u/>
      <sz val="10"/>
      <color indexed="36"/>
      <name val="Arial Cyr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4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9"/>
      <color indexed="12"/>
      <name val="Tahoma"/>
      <family val="2"/>
      <charset val="204"/>
    </font>
    <font>
      <sz val="8"/>
      <name val="Arial"/>
      <family val="2"/>
    </font>
    <font>
      <b/>
      <u/>
      <sz val="11"/>
      <color indexed="12"/>
      <name val="Arial"/>
      <family val="2"/>
      <charset val="204"/>
    </font>
    <font>
      <sz val="12"/>
      <color theme="0"/>
      <name val="Arial Cyr"/>
      <charset val="204"/>
    </font>
    <font>
      <sz val="10"/>
      <color theme="0"/>
      <name val="Arial Cyr"/>
      <charset val="204"/>
    </font>
    <font>
      <sz val="12"/>
      <color theme="0"/>
      <name val="Times New Roman"/>
      <family val="1"/>
    </font>
    <font>
      <b/>
      <sz val="14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40">
    <xf numFmtId="0" fontId="0" fillId="0" borderId="0"/>
    <xf numFmtId="165" fontId="2" fillId="0" borderId="0" applyFont="0" applyFill="0" applyBorder="0" applyAlignment="0" applyProtection="0"/>
    <xf numFmtId="0" fontId="5" fillId="0" borderId="0" applyBorder="0">
      <alignment horizontal="center" vertical="center" wrapText="1"/>
    </xf>
    <xf numFmtId="0" fontId="7" fillId="0" borderId="1" applyBorder="0">
      <alignment horizontal="center" vertical="center" wrapText="1"/>
    </xf>
    <xf numFmtId="4" fontId="11" fillId="2" borderId="0" applyFont="0" applyBorder="0">
      <alignment horizontal="right"/>
    </xf>
    <xf numFmtId="4" fontId="11" fillId="3" borderId="16" applyBorder="0">
      <alignment horizontal="right"/>
    </xf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" fillId="0" borderId="0"/>
    <xf numFmtId="0" fontId="16" fillId="0" borderId="0" applyNumberFormat="0">
      <alignment horizontal="left"/>
    </xf>
    <xf numFmtId="0" fontId="2" fillId="0" borderId="0"/>
    <xf numFmtId="0" fontId="17" fillId="0" borderId="0"/>
    <xf numFmtId="170" fontId="18" fillId="0" borderId="0">
      <alignment vertical="top"/>
    </xf>
    <xf numFmtId="4" fontId="11" fillId="2" borderId="2" applyBorder="0">
      <alignment horizontal="right"/>
    </xf>
    <xf numFmtId="0" fontId="17" fillId="0" borderId="0"/>
    <xf numFmtId="174" fontId="18" fillId="0" borderId="0">
      <alignment vertical="top"/>
    </xf>
    <xf numFmtId="174" fontId="25" fillId="0" borderId="0">
      <alignment vertical="top"/>
    </xf>
    <xf numFmtId="176" fontId="25" fillId="5" borderId="0">
      <alignment vertical="top"/>
    </xf>
    <xf numFmtId="174" fontId="25" fillId="2" borderId="0">
      <alignment vertical="top"/>
    </xf>
    <xf numFmtId="177" fontId="18" fillId="0" borderId="0">
      <alignment vertical="top"/>
    </xf>
    <xf numFmtId="177" fontId="18" fillId="0" borderId="0">
      <alignment vertical="top"/>
    </xf>
    <xf numFmtId="0" fontId="26" fillId="0" borderId="0"/>
    <xf numFmtId="0" fontId="17" fillId="0" borderId="0"/>
    <xf numFmtId="177" fontId="18" fillId="0" borderId="0">
      <alignment vertical="top"/>
    </xf>
    <xf numFmtId="0" fontId="17" fillId="0" borderId="0"/>
    <xf numFmtId="0" fontId="17" fillId="0" borderId="0"/>
    <xf numFmtId="0" fontId="26" fillId="0" borderId="0"/>
    <xf numFmtId="177" fontId="18" fillId="0" borderId="0">
      <alignment vertical="top"/>
    </xf>
    <xf numFmtId="0" fontId="26" fillId="0" borderId="0"/>
    <xf numFmtId="0" fontId="26" fillId="0" borderId="0"/>
    <xf numFmtId="0" fontId="26" fillId="0" borderId="0"/>
    <xf numFmtId="177" fontId="18" fillId="0" borderId="0">
      <alignment vertical="top"/>
    </xf>
    <xf numFmtId="177" fontId="18" fillId="0" borderId="0">
      <alignment vertical="top"/>
    </xf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27" fillId="0" borderId="26">
      <protection locked="0"/>
    </xf>
    <xf numFmtId="164" fontId="27" fillId="0" borderId="0">
      <protection locked="0"/>
    </xf>
    <xf numFmtId="164" fontId="27" fillId="0" borderId="0">
      <protection locked="0"/>
    </xf>
    <xf numFmtId="164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8" fontId="22" fillId="0" borderId="27">
      <protection locked="0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3" fontId="32" fillId="0" borderId="0" applyFont="0" applyFill="0" applyBorder="0" applyAlignment="0" applyProtection="0"/>
    <xf numFmtId="178" fontId="33" fillId="20" borderId="27"/>
    <xf numFmtId="171" fontId="14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4" fillId="0" borderId="0" applyFill="0" applyBorder="0" applyProtection="0">
      <alignment vertical="center"/>
    </xf>
    <xf numFmtId="0" fontId="32" fillId="0" borderId="0" applyFont="0" applyFill="0" applyBorder="0" applyAlignment="0" applyProtection="0"/>
    <xf numFmtId="14" fontId="23" fillId="0" borderId="0">
      <alignment vertical="top"/>
    </xf>
    <xf numFmtId="177" fontId="35" fillId="0" borderId="0">
      <alignment vertical="top"/>
    </xf>
    <xf numFmtId="182" fontId="24" fillId="0" borderId="0" applyFont="0" applyFill="0" applyBorder="0" applyAlignment="0" applyProtection="0"/>
    <xf numFmtId="2" fontId="32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7" fontId="40" fillId="0" borderId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178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177" fontId="25" fillId="0" borderId="0">
      <alignment vertical="top"/>
    </xf>
    <xf numFmtId="177" fontId="25" fillId="5" borderId="0">
      <alignment vertical="top"/>
    </xf>
    <xf numFmtId="183" fontId="25" fillId="2" borderId="0">
      <alignment vertical="top"/>
    </xf>
    <xf numFmtId="0" fontId="43" fillId="0" borderId="0" applyNumberFormat="0" applyFill="0" applyBorder="0" applyAlignment="0" applyProtection="0"/>
    <xf numFmtId="0" fontId="34" fillId="0" borderId="0" applyFill="0" applyBorder="0" applyProtection="0">
      <alignment vertical="center"/>
    </xf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34" fillId="0" borderId="0" applyFill="0" applyBorder="0" applyProtection="0">
      <alignment vertical="center"/>
    </xf>
    <xf numFmtId="4" fontId="44" fillId="3" borderId="28" applyNumberFormat="0" applyProtection="0">
      <alignment vertical="center"/>
    </xf>
    <xf numFmtId="4" fontId="45" fillId="3" borderId="28" applyNumberFormat="0" applyProtection="0">
      <alignment vertical="center"/>
    </xf>
    <xf numFmtId="4" fontId="44" fillId="3" borderId="28" applyNumberFormat="0" applyProtection="0">
      <alignment horizontal="left" vertical="center" indent="1"/>
    </xf>
    <xf numFmtId="4" fontId="44" fillId="3" borderId="28" applyNumberFormat="0" applyProtection="0">
      <alignment horizontal="left" vertical="center" indent="1"/>
    </xf>
    <xf numFmtId="0" fontId="13" fillId="21" borderId="28" applyNumberFormat="0" applyProtection="0">
      <alignment horizontal="left" vertical="center" indent="1"/>
    </xf>
    <xf numFmtId="4" fontId="44" fillId="22" borderId="28" applyNumberFormat="0" applyProtection="0">
      <alignment horizontal="right" vertical="center"/>
    </xf>
    <xf numFmtId="4" fontId="44" fillId="23" borderId="28" applyNumberFormat="0" applyProtection="0">
      <alignment horizontal="right" vertical="center"/>
    </xf>
    <xf numFmtId="4" fontId="44" fillId="24" borderId="28" applyNumberFormat="0" applyProtection="0">
      <alignment horizontal="right" vertical="center"/>
    </xf>
    <xf numFmtId="4" fontId="44" fillId="25" borderId="28" applyNumberFormat="0" applyProtection="0">
      <alignment horizontal="right" vertical="center"/>
    </xf>
    <xf numFmtId="4" fontId="44" fillId="26" borderId="28" applyNumberFormat="0" applyProtection="0">
      <alignment horizontal="right" vertical="center"/>
    </xf>
    <xf numFmtId="4" fontId="44" fillId="27" borderId="28" applyNumberFormat="0" applyProtection="0">
      <alignment horizontal="right" vertical="center"/>
    </xf>
    <xf numFmtId="4" fontId="44" fillId="28" borderId="28" applyNumberFormat="0" applyProtection="0">
      <alignment horizontal="right" vertical="center"/>
    </xf>
    <xf numFmtId="4" fontId="44" fillId="29" borderId="28" applyNumberFormat="0" applyProtection="0">
      <alignment horizontal="right" vertical="center"/>
    </xf>
    <xf numFmtId="4" fontId="44" fillId="30" borderId="28" applyNumberFormat="0" applyProtection="0">
      <alignment horizontal="right" vertical="center"/>
    </xf>
    <xf numFmtId="4" fontId="46" fillId="31" borderId="28" applyNumberFormat="0" applyProtection="0">
      <alignment horizontal="left" vertical="center" indent="1"/>
    </xf>
    <xf numFmtId="4" fontId="44" fillId="32" borderId="29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0" fontId="13" fillId="21" borderId="28" applyNumberFormat="0" applyProtection="0">
      <alignment horizontal="left" vertical="center" indent="1"/>
    </xf>
    <xf numFmtId="4" fontId="48" fillId="32" borderId="28" applyNumberFormat="0" applyProtection="0">
      <alignment horizontal="left" vertical="center" indent="1"/>
    </xf>
    <xf numFmtId="4" fontId="48" fillId="34" borderId="28" applyNumberFormat="0" applyProtection="0">
      <alignment horizontal="left" vertical="center" indent="1"/>
    </xf>
    <xf numFmtId="0" fontId="13" fillId="34" borderId="28" applyNumberFormat="0" applyProtection="0">
      <alignment horizontal="left" vertical="center" indent="1"/>
    </xf>
    <xf numFmtId="0" fontId="13" fillId="34" borderId="28" applyNumberFormat="0" applyProtection="0">
      <alignment horizontal="left" vertical="center" indent="1"/>
    </xf>
    <xf numFmtId="0" fontId="13" fillId="35" borderId="28" applyNumberFormat="0" applyProtection="0">
      <alignment horizontal="left" vertical="center" indent="1"/>
    </xf>
    <xf numFmtId="0" fontId="13" fillId="35" borderId="28" applyNumberFormat="0" applyProtection="0">
      <alignment horizontal="left" vertical="center" indent="1"/>
    </xf>
    <xf numFmtId="0" fontId="13" fillId="5" borderId="28" applyNumberFormat="0" applyProtection="0">
      <alignment horizontal="left" vertical="center" indent="1"/>
    </xf>
    <xf numFmtId="0" fontId="13" fillId="5" borderId="28" applyNumberFormat="0" applyProtection="0">
      <alignment horizontal="left" vertical="center" indent="1"/>
    </xf>
    <xf numFmtId="0" fontId="13" fillId="21" borderId="28" applyNumberFormat="0" applyProtection="0">
      <alignment horizontal="left" vertical="center" indent="1"/>
    </xf>
    <xf numFmtId="0" fontId="13" fillId="21" borderId="28" applyNumberFormat="0" applyProtection="0">
      <alignment horizontal="left" vertical="center" indent="1"/>
    </xf>
    <xf numFmtId="0" fontId="2" fillId="0" borderId="0"/>
    <xf numFmtId="4" fontId="44" fillId="36" borderId="28" applyNumberFormat="0" applyProtection="0">
      <alignment vertical="center"/>
    </xf>
    <xf numFmtId="4" fontId="45" fillId="36" borderId="28" applyNumberFormat="0" applyProtection="0">
      <alignment vertical="center"/>
    </xf>
    <xf numFmtId="4" fontId="44" fillId="36" borderId="28" applyNumberFormat="0" applyProtection="0">
      <alignment horizontal="left" vertical="center" indent="1"/>
    </xf>
    <xf numFmtId="4" fontId="44" fillId="36" borderId="28" applyNumberFormat="0" applyProtection="0">
      <alignment horizontal="left" vertical="center" indent="1"/>
    </xf>
    <xf numFmtId="4" fontId="44" fillId="32" borderId="28" applyNumberFormat="0" applyProtection="0">
      <alignment horizontal="right" vertical="center"/>
    </xf>
    <xf numFmtId="4" fontId="45" fillId="32" borderId="28" applyNumberFormat="0" applyProtection="0">
      <alignment horizontal="right" vertical="center"/>
    </xf>
    <xf numFmtId="0" fontId="13" fillId="21" borderId="28" applyNumberFormat="0" applyProtection="0">
      <alignment horizontal="left" vertical="center" indent="1"/>
    </xf>
    <xf numFmtId="0" fontId="13" fillId="21" borderId="28" applyNumberFormat="0" applyProtection="0">
      <alignment horizontal="left" vertical="center" indent="1"/>
    </xf>
    <xf numFmtId="0" fontId="49" fillId="0" borderId="0"/>
    <xf numFmtId="4" fontId="50" fillId="32" borderId="28" applyNumberFormat="0" applyProtection="0">
      <alignment horizontal="right" vertical="center"/>
    </xf>
    <xf numFmtId="177" fontId="51" fillId="37" borderId="0">
      <alignment horizontal="right" vertical="top"/>
    </xf>
    <xf numFmtId="0" fontId="32" fillId="0" borderId="30" applyNumberFormat="0" applyFont="0" applyFill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41" borderId="0" applyNumberFormat="0" applyBorder="0" applyAlignment="0" applyProtection="0"/>
    <xf numFmtId="178" fontId="22" fillId="0" borderId="27">
      <protection locked="0"/>
    </xf>
    <xf numFmtId="0" fontId="52" fillId="11" borderId="31" applyNumberFormat="0" applyAlignment="0" applyProtection="0"/>
    <xf numFmtId="0" fontId="53" fillId="42" borderId="28" applyNumberFormat="0" applyAlignment="0" applyProtection="0"/>
    <xf numFmtId="0" fontId="54" fillId="42" borderId="31" applyNumberFormat="0" applyAlignment="0" applyProtection="0"/>
    <xf numFmtId="164" fontId="2" fillId="0" borderId="0" applyFon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7" fillId="0" borderId="34" applyNumberFormat="0" applyFill="0" applyAlignment="0" applyProtection="0"/>
    <xf numFmtId="0" fontId="57" fillId="0" borderId="0" applyNumberFormat="0" applyFill="0" applyBorder="0" applyAlignment="0" applyProtection="0"/>
    <xf numFmtId="178" fontId="33" fillId="20" borderId="27"/>
    <xf numFmtId="49" fontId="58" fillId="0" borderId="0" applyBorder="0">
      <alignment vertical="center"/>
    </xf>
    <xf numFmtId="0" fontId="59" fillId="0" borderId="35" applyNumberFormat="0" applyFill="0" applyAlignment="0" applyProtection="0"/>
    <xf numFmtId="3" fontId="33" fillId="0" borderId="16" applyBorder="0">
      <alignment vertical="center"/>
    </xf>
    <xf numFmtId="0" fontId="60" fillId="43" borderId="36" applyNumberFormat="0" applyAlignment="0" applyProtection="0"/>
    <xf numFmtId="173" fontId="72" fillId="0" borderId="16">
      <alignment horizontal="center" vertical="center" wrapText="1"/>
    </xf>
    <xf numFmtId="0" fontId="43" fillId="2" borderId="0" applyFill="0">
      <alignment wrapText="1"/>
    </xf>
    <xf numFmtId="0" fontId="61" fillId="0" borderId="0">
      <alignment horizontal="center" vertical="top" wrapText="1"/>
    </xf>
    <xf numFmtId="0" fontId="62" fillId="0" borderId="0">
      <alignment horizontal="center" vertical="center" wrapText="1"/>
    </xf>
    <xf numFmtId="0" fontId="63" fillId="0" borderId="0" applyNumberFormat="0" applyFill="0" applyBorder="0" applyAlignment="0" applyProtection="0"/>
    <xf numFmtId="0" fontId="64" fillId="44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3" fillId="0" borderId="0"/>
    <xf numFmtId="0" fontId="2" fillId="0" borderId="0"/>
    <xf numFmtId="0" fontId="65" fillId="7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73" fontId="66" fillId="3" borderId="37" applyNumberFormat="0" applyBorder="0" applyAlignment="0">
      <alignment vertical="center"/>
      <protection locked="0"/>
    </xf>
    <xf numFmtId="0" fontId="67" fillId="0" borderId="0" applyNumberFormat="0" applyFill="0" applyBorder="0" applyAlignment="0" applyProtection="0"/>
    <xf numFmtId="0" fontId="2" fillId="45" borderId="3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8" fillId="0" borderId="39" applyNumberFormat="0" applyFill="0" applyAlignment="0" applyProtection="0"/>
    <xf numFmtId="177" fontId="18" fillId="0" borderId="0">
      <alignment vertical="top"/>
    </xf>
    <xf numFmtId="3" fontId="69" fillId="0" borderId="0"/>
    <xf numFmtId="0" fontId="70" fillId="0" borderId="0" applyNumberFormat="0" applyFill="0" applyBorder="0" applyAlignment="0" applyProtection="0"/>
    <xf numFmtId="49" fontId="43" fillId="0" borderId="0">
      <alignment horizontal="center"/>
    </xf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" fontId="11" fillId="2" borderId="0" applyBorder="0">
      <alignment horizontal="right"/>
    </xf>
    <xf numFmtId="4" fontId="11" fillId="2" borderId="0" applyFont="0" applyBorder="0">
      <alignment horizontal="right"/>
    </xf>
    <xf numFmtId="4" fontId="11" fillId="2" borderId="0" applyBorder="0">
      <alignment horizontal="right"/>
    </xf>
    <xf numFmtId="4" fontId="11" fillId="2" borderId="16" applyFont="0" applyBorder="0">
      <alignment horizontal="right"/>
    </xf>
    <xf numFmtId="0" fontId="71" fillId="8" borderId="0" applyNumberFormat="0" applyBorder="0" applyAlignment="0" applyProtection="0"/>
    <xf numFmtId="175" fontId="2" fillId="0" borderId="16" applyFont="0" applyFill="0" applyBorder="0" applyProtection="0">
      <alignment horizontal="center" vertical="center"/>
    </xf>
    <xf numFmtId="164" fontId="27" fillId="0" borderId="0">
      <protection locked="0"/>
    </xf>
    <xf numFmtId="0" fontId="22" fillId="0" borderId="16" applyBorder="0">
      <alignment horizontal="center" vertical="center" wrapText="1"/>
    </xf>
    <xf numFmtId="0" fontId="74" fillId="0" borderId="0" applyNumberFormat="0" applyFill="0" applyBorder="0" applyAlignment="0" applyProtection="0"/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41" borderId="0" applyNumberFormat="0" applyBorder="0" applyAlignment="0" applyProtection="0"/>
    <xf numFmtId="0" fontId="65" fillId="7" borderId="0" applyNumberFormat="0" applyBorder="0" applyAlignment="0" applyProtection="0"/>
    <xf numFmtId="0" fontId="54" fillId="42" borderId="31" applyNumberFormat="0" applyAlignment="0" applyProtection="0"/>
    <xf numFmtId="0" fontId="60" fillId="43" borderId="36" applyNumberFormat="0" applyAlignment="0" applyProtection="0"/>
    <xf numFmtId="0" fontId="67" fillId="0" borderId="0" applyNumberFormat="0" applyFill="0" applyBorder="0" applyAlignment="0" applyProtection="0"/>
    <xf numFmtId="0" fontId="71" fillId="8" borderId="0" applyNumberFormat="0" applyBorder="0" applyAlignment="0" applyProtection="0"/>
    <xf numFmtId="0" fontId="57" fillId="0" borderId="34" applyNumberFormat="0" applyFill="0" applyAlignment="0" applyProtection="0"/>
    <xf numFmtId="0" fontId="57" fillId="0" borderId="0" applyNumberFormat="0" applyFill="0" applyBorder="0" applyAlignment="0" applyProtection="0"/>
    <xf numFmtId="0" fontId="52" fillId="11" borderId="31" applyNumberFormat="0" applyAlignment="0" applyProtection="0"/>
    <xf numFmtId="0" fontId="68" fillId="0" borderId="39" applyNumberFormat="0" applyFill="0" applyAlignment="0" applyProtection="0"/>
    <xf numFmtId="0" fontId="64" fillId="44" borderId="0" applyNumberFormat="0" applyBorder="0" applyAlignment="0" applyProtection="0"/>
    <xf numFmtId="0" fontId="18" fillId="45" borderId="38" applyNumberFormat="0" applyFont="0" applyAlignment="0" applyProtection="0"/>
    <xf numFmtId="0" fontId="53" fillId="42" borderId="28" applyNumberFormat="0" applyAlignment="0" applyProtection="0"/>
    <xf numFmtId="0" fontId="6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6" fillId="0" borderId="0"/>
    <xf numFmtId="0" fontId="73" fillId="0" borderId="0"/>
    <xf numFmtId="0" fontId="74" fillId="0" borderId="0" applyNumberFormat="0" applyFill="0" applyBorder="0" applyAlignment="0" applyProtection="0"/>
    <xf numFmtId="49" fontId="11" fillId="0" borderId="0" applyBorder="0">
      <alignment vertical="top"/>
    </xf>
    <xf numFmtId="0" fontId="77" fillId="0" borderId="0" applyNumberFormat="0" applyFill="0" applyBorder="0" applyAlignment="0" applyProtection="0">
      <alignment vertical="top"/>
      <protection locked="0"/>
    </xf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9" fillId="0" borderId="35" applyNumberFormat="0" applyFill="0" applyAlignment="0" applyProtection="0"/>
    <xf numFmtId="0" fontId="1" fillId="0" borderId="0"/>
    <xf numFmtId="188" fontId="41" fillId="0" borderId="0"/>
    <xf numFmtId="0" fontId="17" fillId="0" borderId="0"/>
    <xf numFmtId="182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9" fillId="0" borderId="0"/>
    <xf numFmtId="0" fontId="29" fillId="45" borderId="3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0" fillId="0" borderId="0" xfId="0" applyProtection="1"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8" fillId="0" borderId="6" xfId="3" applyFont="1" applyBorder="1" applyProtection="1">
      <alignment horizontal="center" vertical="center" wrapText="1"/>
      <protection locked="0"/>
    </xf>
    <xf numFmtId="0" fontId="8" fillId="0" borderId="8" xfId="3" applyFont="1" applyBorder="1" applyProtection="1">
      <alignment horizontal="center" vertical="center" wrapText="1"/>
      <protection locked="0"/>
    </xf>
    <xf numFmtId="0" fontId="8" fillId="0" borderId="9" xfId="3" applyFont="1" applyBorder="1" applyProtection="1">
      <alignment horizontal="center" vertical="center" wrapText="1"/>
      <protection locked="0"/>
    </xf>
    <xf numFmtId="0" fontId="4" fillId="0" borderId="10" xfId="3" applyFont="1" applyBorder="1" applyProtection="1">
      <alignment horizontal="center" vertical="center" wrapText="1"/>
      <protection locked="0"/>
    </xf>
    <xf numFmtId="0" fontId="4" fillId="0" borderId="11" xfId="3" applyFont="1" applyBorder="1" applyAlignment="1" applyProtection="1">
      <alignment horizontal="center" vertical="center" wrapText="1"/>
      <protection locked="0"/>
    </xf>
    <xf numFmtId="0" fontId="4" fillId="0" borderId="12" xfId="3" applyFont="1" applyBorder="1" applyProtection="1">
      <alignment horizontal="center" vertical="center" wrapText="1"/>
      <protection locked="0"/>
    </xf>
    <xf numFmtId="0" fontId="4" fillId="0" borderId="13" xfId="3" applyFont="1" applyBorder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166" fontId="10" fillId="2" borderId="2" xfId="4" applyNumberFormat="1" applyFont="1" applyBorder="1" applyProtection="1">
      <alignment horizontal="right"/>
    </xf>
    <xf numFmtId="166" fontId="10" fillId="2" borderId="4" xfId="4" applyNumberFormat="1" applyFont="1" applyBorder="1" applyProtection="1">
      <alignment horizontal="right"/>
    </xf>
    <xf numFmtId="166" fontId="10" fillId="2" borderId="5" xfId="4" applyNumberFormat="1" applyFont="1" applyBorder="1" applyProtection="1">
      <alignment horizontal="right"/>
    </xf>
    <xf numFmtId="0" fontId="10" fillId="0" borderId="14" xfId="0" applyFont="1" applyBorder="1" applyProtection="1"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166" fontId="10" fillId="0" borderId="14" xfId="0" applyNumberFormat="1" applyFont="1" applyBorder="1" applyAlignment="1" applyProtection="1">
      <alignment horizontal="center"/>
      <protection locked="0"/>
    </xf>
    <xf numFmtId="166" fontId="10" fillId="0" borderId="16" xfId="4" applyNumberFormat="1" applyFont="1" applyFill="1" applyBorder="1" applyAlignment="1" applyProtection="1">
      <alignment horizontal="center"/>
      <protection locked="0"/>
    </xf>
    <xf numFmtId="166" fontId="10" fillId="2" borderId="16" xfId="4" applyNumberFormat="1" applyFont="1" applyBorder="1" applyProtection="1">
      <alignment horizontal="right"/>
    </xf>
    <xf numFmtId="166" fontId="10" fillId="2" borderId="17" xfId="4" applyNumberFormat="1" applyFont="1" applyBorder="1" applyProtection="1">
      <alignment horizontal="right"/>
    </xf>
    <xf numFmtId="166" fontId="10" fillId="0" borderId="16" xfId="0" applyNumberFormat="1" applyFont="1" applyBorder="1" applyAlignment="1" applyProtection="1">
      <alignment horizontal="center"/>
      <protection locked="0"/>
    </xf>
    <xf numFmtId="166" fontId="10" fillId="0" borderId="17" xfId="0" applyNumberFormat="1" applyFont="1" applyBorder="1" applyAlignment="1" applyProtection="1">
      <alignment horizontal="center"/>
      <protection locked="0"/>
    </xf>
    <xf numFmtId="166" fontId="10" fillId="0" borderId="16" xfId="5" applyNumberFormat="1" applyFont="1" applyFill="1" applyBorder="1" applyAlignment="1" applyProtection="1">
      <alignment horizontal="center"/>
      <protection locked="0"/>
    </xf>
    <xf numFmtId="166" fontId="10" fillId="3" borderId="16" xfId="5" applyNumberFormat="1" applyFont="1" applyBorder="1" applyProtection="1">
      <alignment horizontal="right"/>
      <protection locked="0"/>
    </xf>
    <xf numFmtId="166" fontId="10" fillId="2" borderId="16" xfId="5" applyNumberFormat="1" applyFont="1" applyFill="1" applyBorder="1" applyProtection="1">
      <alignment horizontal="right"/>
    </xf>
    <xf numFmtId="166" fontId="10" fillId="3" borderId="17" xfId="5" applyNumberFormat="1" applyFont="1" applyFill="1" applyBorder="1" applyProtection="1">
      <alignment horizontal="right"/>
      <protection locked="0"/>
    </xf>
    <xf numFmtId="166" fontId="10" fillId="2" borderId="17" xfId="5" applyNumberFormat="1" applyFont="1" applyFill="1" applyBorder="1" applyProtection="1">
      <alignment horizontal="right"/>
    </xf>
    <xf numFmtId="166" fontId="10" fillId="2" borderId="14" xfId="4" applyNumberFormat="1" applyFont="1" applyBorder="1" applyProtection="1">
      <alignment horizontal="right"/>
    </xf>
    <xf numFmtId="166" fontId="10" fillId="3" borderId="16" xfId="5" applyNumberFormat="1" applyFont="1" applyFill="1" applyBorder="1" applyAlignment="1" applyProtection="1">
      <alignment horizontal="center"/>
      <protection locked="0"/>
    </xf>
    <xf numFmtId="166" fontId="10" fillId="3" borderId="16" xfId="5" applyNumberFormat="1" applyFont="1" applyFill="1" applyBorder="1" applyProtection="1">
      <alignment horizontal="right"/>
      <protection locked="0"/>
    </xf>
    <xf numFmtId="166" fontId="10" fillId="3" borderId="16" xfId="4" applyNumberFormat="1" applyFont="1" applyFill="1" applyBorder="1" applyProtection="1">
      <alignment horizontal="right"/>
      <protection locked="0"/>
    </xf>
    <xf numFmtId="166" fontId="10" fillId="3" borderId="17" xfId="4" applyNumberFormat="1" applyFont="1" applyFill="1" applyBorder="1" applyProtection="1">
      <alignment horizontal="right"/>
      <protection locked="0"/>
    </xf>
    <xf numFmtId="14" fontId="10" fillId="0" borderId="14" xfId="0" applyNumberFormat="1" applyFont="1" applyBorder="1" applyProtection="1">
      <protection locked="0"/>
    </xf>
    <xf numFmtId="0" fontId="10" fillId="0" borderId="17" xfId="0" applyFont="1" applyBorder="1" applyAlignment="1" applyProtection="1">
      <alignment vertical="top" wrapText="1"/>
      <protection locked="0"/>
    </xf>
    <xf numFmtId="166" fontId="10" fillId="3" borderId="17" xfId="5" applyNumberFormat="1" applyFont="1" applyBorder="1" applyProtection="1">
      <alignment horizontal="right"/>
      <protection locked="0"/>
    </xf>
    <xf numFmtId="0" fontId="10" fillId="0" borderId="6" xfId="0" applyFont="1" applyBorder="1" applyProtection="1">
      <protection locked="0"/>
    </xf>
    <xf numFmtId="0" fontId="10" fillId="0" borderId="18" xfId="0" applyFont="1" applyBorder="1" applyAlignment="1" applyProtection="1">
      <alignment vertical="top" wrapText="1"/>
      <protection locked="0"/>
    </xf>
    <xf numFmtId="166" fontId="10" fillId="2" borderId="6" xfId="4" applyNumberFormat="1" applyFont="1" applyBorder="1" applyProtection="1">
      <alignment horizontal="right"/>
    </xf>
    <xf numFmtId="166" fontId="10" fillId="3" borderId="8" xfId="5" applyNumberFormat="1" applyFont="1" applyBorder="1" applyProtection="1">
      <alignment horizontal="right"/>
      <protection locked="0"/>
    </xf>
    <xf numFmtId="166" fontId="10" fillId="3" borderId="9" xfId="5" applyNumberFormat="1" applyFont="1" applyBorder="1" applyProtection="1">
      <alignment horizontal="right"/>
      <protection locked="0"/>
    </xf>
    <xf numFmtId="0" fontId="10" fillId="0" borderId="10" xfId="0" applyFont="1" applyFill="1" applyBorder="1" applyProtection="1"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166" fontId="10" fillId="0" borderId="10" xfId="4" applyNumberFormat="1" applyFont="1" applyFill="1" applyBorder="1" applyProtection="1">
      <alignment horizontal="right"/>
    </xf>
    <xf numFmtId="166" fontId="0" fillId="0" borderId="12" xfId="1" applyNumberFormat="1" applyFont="1" applyBorder="1" applyAlignment="1" applyProtection="1">
      <alignment vertical="top"/>
    </xf>
    <xf numFmtId="166" fontId="0" fillId="0" borderId="13" xfId="1" applyNumberFormat="1" applyFont="1" applyBorder="1" applyAlignment="1" applyProtection="1">
      <alignment vertical="top"/>
    </xf>
    <xf numFmtId="166" fontId="10" fillId="0" borderId="19" xfId="4" applyNumberFormat="1" applyFont="1" applyFill="1" applyBorder="1" applyProtection="1">
      <alignment horizontal="right"/>
    </xf>
    <xf numFmtId="166" fontId="0" fillId="0" borderId="11" xfId="1" applyNumberFormat="1" applyFont="1" applyBorder="1" applyAlignment="1" applyProtection="1">
      <alignment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167" fontId="10" fillId="0" borderId="0" xfId="4" applyNumberFormat="1" applyFont="1" applyFill="1" applyBorder="1" applyProtection="1">
      <alignment horizontal="right"/>
      <protection locked="0"/>
    </xf>
    <xf numFmtId="167" fontId="10" fillId="0" borderId="0" xfId="5" applyNumberFormat="1" applyFont="1" applyFill="1" applyBorder="1" applyProtection="1">
      <alignment horizontal="right"/>
      <protection locked="0"/>
    </xf>
    <xf numFmtId="0" fontId="4" fillId="0" borderId="20" xfId="3" applyFont="1" applyBorder="1" applyProtection="1">
      <alignment horizontal="center" vertical="center" wrapText="1"/>
      <protection locked="0"/>
    </xf>
    <xf numFmtId="2" fontId="9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168" fontId="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4" fillId="0" borderId="0" xfId="0" applyFont="1" applyAlignment="1" applyProtection="1">
      <alignment horizontal="right" vertical="top"/>
      <protection locked="0"/>
    </xf>
    <xf numFmtId="166" fontId="10" fillId="4" borderId="16" xfId="4" applyNumberFormat="1" applyFont="1" applyFill="1" applyBorder="1" applyProtection="1">
      <alignment horizontal="right"/>
      <protection locked="0"/>
    </xf>
    <xf numFmtId="166" fontId="10" fillId="4" borderId="16" xfId="5" applyNumberFormat="1" applyFont="1" applyFill="1" applyBorder="1" applyAlignment="1" applyProtection="1">
      <alignment horizontal="center"/>
      <protection locked="0"/>
    </xf>
    <xf numFmtId="0" fontId="78" fillId="0" borderId="0" xfId="0" applyFont="1" applyFill="1" applyBorder="1" applyProtection="1">
      <protection locked="0"/>
    </xf>
    <xf numFmtId="0" fontId="79" fillId="0" borderId="0" xfId="0" applyFont="1" applyFill="1" applyBorder="1" applyProtection="1">
      <protection locked="0"/>
    </xf>
    <xf numFmtId="2" fontId="78" fillId="0" borderId="0" xfId="0" applyNumberFormat="1" applyFont="1" applyFill="1" applyBorder="1" applyProtection="1">
      <protection locked="0"/>
    </xf>
    <xf numFmtId="168" fontId="78" fillId="0" borderId="0" xfId="0" applyNumberFormat="1" applyFont="1" applyFill="1" applyBorder="1" applyProtection="1">
      <protection locked="0"/>
    </xf>
    <xf numFmtId="166" fontId="80" fillId="0" borderId="0" xfId="5" applyNumberFormat="1" applyFont="1" applyFill="1" applyBorder="1" applyProtection="1">
      <alignment horizontal="right"/>
      <protection locked="0"/>
    </xf>
    <xf numFmtId="166" fontId="78" fillId="0" borderId="0" xfId="0" applyNumberFormat="1" applyFont="1" applyFill="1" applyBorder="1" applyProtection="1">
      <protection locked="0"/>
    </xf>
    <xf numFmtId="166" fontId="80" fillId="0" borderId="0" xfId="5" applyNumberFormat="1" applyFont="1" applyFill="1" applyBorder="1" applyAlignment="1" applyProtection="1">
      <protection locked="0"/>
    </xf>
    <xf numFmtId="0" fontId="79" fillId="0" borderId="0" xfId="0" applyFont="1" applyFill="1" applyBorder="1" applyAlignment="1" applyProtection="1">
      <alignment horizontal="center"/>
      <protection locked="0"/>
    </xf>
    <xf numFmtId="166" fontId="78" fillId="0" borderId="0" xfId="0" applyNumberFormat="1" applyFont="1" applyFill="1" applyBorder="1" applyAlignment="1" applyProtection="1">
      <alignment horizontal="center"/>
      <protection locked="0"/>
    </xf>
    <xf numFmtId="0" fontId="78" fillId="0" borderId="0" xfId="0" applyFont="1" applyFill="1" applyBorder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8" fillId="0" borderId="2" xfId="3" applyFont="1" applyBorder="1" applyProtection="1">
      <alignment horizontal="center" vertical="center" wrapText="1"/>
      <protection locked="0"/>
    </xf>
    <xf numFmtId="0" fontId="8" fillId="0" borderId="6" xfId="3" applyFont="1" applyBorder="1" applyProtection="1">
      <alignment horizontal="center" vertical="center" wrapText="1"/>
      <protection locked="0"/>
    </xf>
    <xf numFmtId="0" fontId="8" fillId="0" borderId="3" xfId="3" applyFont="1" applyBorder="1" applyAlignment="1" applyProtection="1">
      <alignment horizontal="center" vertical="center" wrapText="1"/>
      <protection locked="0"/>
    </xf>
    <xf numFmtId="0" fontId="8" fillId="0" borderId="7" xfId="3" applyFont="1" applyBorder="1" applyAlignment="1" applyProtection="1">
      <alignment horizontal="center" vertical="center" wrapText="1"/>
      <protection locked="0"/>
    </xf>
    <xf numFmtId="0" fontId="8" fillId="0" borderId="10" xfId="3" applyFont="1" applyBorder="1" applyProtection="1">
      <alignment horizontal="center" vertical="center" wrapText="1"/>
      <protection locked="0"/>
    </xf>
    <xf numFmtId="0" fontId="8" fillId="0" borderId="12" xfId="3" applyFont="1" applyBorder="1" applyProtection="1">
      <alignment horizontal="center" vertical="center" wrapText="1"/>
      <protection locked="0"/>
    </xf>
    <xf numFmtId="0" fontId="8" fillId="0" borderId="13" xfId="3" applyFont="1" applyBorder="1" applyProtection="1">
      <alignment horizontal="center" vertical="center" wrapText="1"/>
      <protection locked="0"/>
    </xf>
    <xf numFmtId="0" fontId="8" fillId="0" borderId="4" xfId="3" applyFont="1" applyBorder="1" applyProtection="1">
      <alignment horizontal="center" vertical="center" wrapText="1"/>
      <protection locked="0"/>
    </xf>
    <xf numFmtId="0" fontId="8" fillId="0" borderId="5" xfId="3" applyFont="1" applyBorder="1" applyProtection="1">
      <alignment horizontal="center" vertical="center" wrapText="1"/>
      <protection locked="0"/>
    </xf>
    <xf numFmtId="0" fontId="8" fillId="0" borderId="22" xfId="3" applyFont="1" applyBorder="1" applyAlignment="1" applyProtection="1">
      <alignment horizontal="center" vertical="center" wrapText="1"/>
      <protection locked="0"/>
    </xf>
    <xf numFmtId="0" fontId="8" fillId="0" borderId="21" xfId="3" applyFont="1" applyBorder="1" applyAlignment="1" applyProtection="1">
      <alignment horizontal="center" vertical="center" wrapText="1"/>
      <protection locked="0"/>
    </xf>
    <xf numFmtId="0" fontId="8" fillId="0" borderId="23" xfId="3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top" wrapText="1"/>
      <protection locked="0"/>
    </xf>
    <xf numFmtId="0" fontId="12" fillId="0" borderId="20" xfId="0" applyFont="1" applyBorder="1" applyAlignment="1" applyProtection="1">
      <alignment horizontal="center" vertical="top" wrapText="1"/>
      <protection locked="0"/>
    </xf>
    <xf numFmtId="0" fontId="12" fillId="0" borderId="25" xfId="0" applyFont="1" applyBorder="1" applyAlignment="1" applyProtection="1">
      <alignment horizontal="center" vertical="top" wrapText="1"/>
      <protection locked="0"/>
    </xf>
    <xf numFmtId="0" fontId="21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 applyProtection="1">
      <alignment vertical="top"/>
      <protection locked="0"/>
    </xf>
    <xf numFmtId="0" fontId="21" fillId="0" borderId="0" xfId="0" applyNumberFormat="1" applyFont="1" applyFill="1" applyBorder="1" applyAlignment="1" applyProtection="1">
      <alignment vertical="top" wrapText="1"/>
      <protection locked="0"/>
    </xf>
    <xf numFmtId="0" fontId="81" fillId="0" borderId="0" xfId="2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2" fillId="0" borderId="2" xfId="3" applyFont="1" applyFill="1" applyBorder="1" applyProtection="1">
      <alignment horizontal="center" vertical="center" wrapText="1"/>
      <protection locked="0"/>
    </xf>
    <xf numFmtId="0" fontId="12" fillId="0" borderId="40" xfId="3" applyFont="1" applyFill="1" applyBorder="1" applyAlignment="1" applyProtection="1">
      <alignment horizontal="center" vertical="center" wrapText="1"/>
      <protection locked="0"/>
    </xf>
    <xf numFmtId="0" fontId="12" fillId="0" borderId="22" xfId="3" applyFont="1" applyFill="1" applyBorder="1" applyAlignment="1" applyProtection="1">
      <alignment horizontal="center" vertical="center" wrapText="1"/>
      <protection locked="0"/>
    </xf>
    <xf numFmtId="0" fontId="12" fillId="0" borderId="21" xfId="3" applyFont="1" applyFill="1" applyBorder="1" applyAlignment="1" applyProtection="1">
      <alignment horizontal="center" vertical="center" wrapText="1"/>
      <protection locked="0"/>
    </xf>
    <xf numFmtId="0" fontId="12" fillId="0" borderId="23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0" fontId="12" fillId="0" borderId="6" xfId="3" applyFont="1" applyFill="1" applyBorder="1" applyProtection="1">
      <alignment horizontal="center" vertical="center" wrapText="1"/>
      <protection locked="0"/>
    </xf>
    <xf numFmtId="0" fontId="12" fillId="0" borderId="18" xfId="3" applyFont="1" applyFill="1" applyBorder="1" applyAlignment="1" applyProtection="1">
      <alignment horizontal="center" vertical="center" wrapText="1"/>
      <protection locked="0"/>
    </xf>
    <xf numFmtId="0" fontId="12" fillId="0" borderId="6" xfId="3" applyFont="1" applyFill="1" applyBorder="1" applyProtection="1">
      <alignment horizontal="center" vertical="center" wrapText="1"/>
      <protection locked="0"/>
    </xf>
    <xf numFmtId="0" fontId="12" fillId="0" borderId="8" xfId="3" applyFont="1" applyFill="1" applyBorder="1" applyProtection="1">
      <alignment horizontal="center" vertical="center" wrapText="1"/>
      <protection locked="0"/>
    </xf>
    <xf numFmtId="0" fontId="12" fillId="0" borderId="9" xfId="3" applyFont="1" applyFill="1" applyBorder="1" applyProtection="1">
      <alignment horizontal="center" vertical="center" wrapText="1"/>
      <protection locked="0"/>
    </xf>
    <xf numFmtId="0" fontId="21" fillId="0" borderId="10" xfId="3" applyFont="1" applyBorder="1" applyProtection="1">
      <alignment horizontal="center" vertical="center" wrapText="1"/>
      <protection locked="0"/>
    </xf>
    <xf numFmtId="0" fontId="21" fillId="0" borderId="11" xfId="3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Protection="1">
      <alignment horizontal="center" vertical="center" wrapText="1"/>
      <protection locked="0"/>
    </xf>
    <xf numFmtId="0" fontId="21" fillId="0" borderId="13" xfId="3" applyFont="1" applyBorder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166" fontId="3" fillId="2" borderId="2" xfId="4" applyNumberFormat="1" applyFont="1" applyBorder="1" applyProtection="1">
      <alignment horizontal="right"/>
    </xf>
    <xf numFmtId="166" fontId="3" fillId="2" borderId="4" xfId="4" applyNumberFormat="1" applyFont="1" applyBorder="1" applyProtection="1">
      <alignment horizontal="right"/>
    </xf>
    <xf numFmtId="166" fontId="3" fillId="2" borderId="5" xfId="4" applyNumberFormat="1" applyFont="1" applyBorder="1" applyProtection="1">
      <alignment horizontal="right"/>
    </xf>
    <xf numFmtId="0" fontId="3" fillId="0" borderId="0" xfId="0" applyFont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166" fontId="3" fillId="0" borderId="14" xfId="0" applyNumberFormat="1" applyFont="1" applyFill="1" applyBorder="1" applyAlignment="1" applyProtection="1">
      <alignment horizontal="center"/>
      <protection locked="0"/>
    </xf>
    <xf numFmtId="166" fontId="3" fillId="0" borderId="16" xfId="4" applyNumberFormat="1" applyFont="1" applyFill="1" applyBorder="1" applyAlignment="1" applyProtection="1">
      <alignment horizontal="center"/>
      <protection locked="0"/>
    </xf>
    <xf numFmtId="166" fontId="3" fillId="2" borderId="16" xfId="4" applyNumberFormat="1" applyFont="1" applyBorder="1" applyProtection="1">
      <alignment horizontal="right"/>
    </xf>
    <xf numFmtId="166" fontId="3" fillId="2" borderId="17" xfId="4" applyNumberFormat="1" applyFont="1" applyBorder="1" applyProtection="1">
      <alignment horizontal="right"/>
    </xf>
    <xf numFmtId="166" fontId="3" fillId="0" borderId="16" xfId="0" applyNumberFormat="1" applyFont="1" applyFill="1" applyBorder="1" applyAlignment="1" applyProtection="1">
      <alignment horizontal="center"/>
      <protection locked="0"/>
    </xf>
    <xf numFmtId="166" fontId="3" fillId="0" borderId="16" xfId="0" applyNumberFormat="1" applyFont="1" applyBorder="1" applyAlignment="1" applyProtection="1">
      <alignment horizontal="center"/>
      <protection locked="0"/>
    </xf>
    <xf numFmtId="166" fontId="3" fillId="0" borderId="17" xfId="0" applyNumberFormat="1" applyFont="1" applyBorder="1" applyAlignment="1" applyProtection="1">
      <alignment horizontal="center"/>
      <protection locked="0"/>
    </xf>
    <xf numFmtId="166" fontId="3" fillId="0" borderId="16" xfId="5" applyNumberFormat="1" applyFont="1" applyFill="1" applyBorder="1" applyAlignment="1" applyProtection="1">
      <alignment horizontal="center"/>
      <protection locked="0"/>
    </xf>
    <xf numFmtId="166" fontId="3" fillId="3" borderId="16" xfId="5" applyNumberFormat="1" applyFont="1" applyFill="1" applyBorder="1" applyProtection="1">
      <alignment horizontal="right"/>
      <protection locked="0"/>
    </xf>
    <xf numFmtId="166" fontId="3" fillId="2" borderId="16" xfId="5" applyNumberFormat="1" applyFont="1" applyFill="1" applyBorder="1" applyProtection="1">
      <alignment horizontal="right"/>
    </xf>
    <xf numFmtId="166" fontId="3" fillId="3" borderId="17" xfId="5" applyNumberFormat="1" applyFont="1" applyFill="1" applyBorder="1" applyProtection="1">
      <alignment horizontal="right"/>
      <protection locked="0"/>
    </xf>
    <xf numFmtId="166" fontId="3" fillId="2" borderId="17" xfId="5" applyNumberFormat="1" applyFont="1" applyFill="1" applyBorder="1" applyProtection="1">
      <alignment horizontal="right"/>
    </xf>
    <xf numFmtId="166" fontId="3" fillId="2" borderId="14" xfId="4" applyNumberFormat="1" applyFont="1" applyFill="1" applyBorder="1" applyProtection="1">
      <alignment horizontal="right"/>
    </xf>
    <xf numFmtId="166" fontId="3" fillId="2" borderId="14" xfId="4" applyNumberFormat="1" applyFont="1" applyBorder="1" applyProtection="1">
      <alignment horizontal="right"/>
    </xf>
    <xf numFmtId="166" fontId="3" fillId="3" borderId="17" xfId="4" applyNumberFormat="1" applyFont="1" applyFill="1" applyBorder="1" applyProtection="1">
      <alignment horizontal="right"/>
      <protection locked="0"/>
    </xf>
    <xf numFmtId="166" fontId="3" fillId="3" borderId="16" xfId="4" applyNumberFormat="1" applyFont="1" applyFill="1" applyBorder="1" applyProtection="1">
      <alignment horizontal="right"/>
      <protection locked="0"/>
    </xf>
    <xf numFmtId="189" fontId="3" fillId="0" borderId="0" xfId="0" applyNumberFormat="1" applyFont="1" applyProtection="1">
      <protection locked="0"/>
    </xf>
    <xf numFmtId="166" fontId="3" fillId="3" borderId="16" xfId="5" applyNumberFormat="1" applyFont="1" applyBorder="1" applyProtection="1">
      <alignment horizontal="right"/>
      <protection locked="0"/>
    </xf>
    <xf numFmtId="166" fontId="3" fillId="3" borderId="17" xfId="5" applyNumberFormat="1" applyFont="1" applyBorder="1" applyProtection="1">
      <alignment horizontal="right"/>
      <protection locked="0"/>
    </xf>
    <xf numFmtId="0" fontId="3" fillId="0" borderId="6" xfId="0" applyFont="1" applyBorder="1" applyProtection="1"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166" fontId="3" fillId="2" borderId="6" xfId="4" applyNumberFormat="1" applyFont="1" applyBorder="1" applyProtection="1">
      <alignment horizontal="right"/>
    </xf>
    <xf numFmtId="166" fontId="3" fillId="3" borderId="8" xfId="5" applyNumberFormat="1" applyFont="1" applyBorder="1" applyProtection="1">
      <alignment horizontal="right"/>
      <protection locked="0"/>
    </xf>
    <xf numFmtId="166" fontId="3" fillId="3" borderId="9" xfId="5" applyNumberFormat="1" applyFont="1" applyBorder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166" fontId="3" fillId="0" borderId="10" xfId="0" applyNumberFormat="1" applyFont="1" applyBorder="1" applyProtection="1"/>
    <xf numFmtId="166" fontId="21" fillId="0" borderId="12" xfId="1" applyNumberFormat="1" applyFont="1" applyBorder="1" applyAlignment="1" applyProtection="1">
      <alignment vertical="top"/>
    </xf>
    <xf numFmtId="166" fontId="21" fillId="0" borderId="13" xfId="1" applyNumberFormat="1" applyFont="1" applyBorder="1" applyAlignment="1" applyProtection="1">
      <alignment vertical="top"/>
    </xf>
    <xf numFmtId="49" fontId="3" fillId="0" borderId="0" xfId="0" applyNumberFormat="1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wrapText="1"/>
      <protection locked="0"/>
    </xf>
    <xf numFmtId="0" fontId="12" fillId="0" borderId="4" xfId="3" applyFont="1" applyBorder="1" applyProtection="1">
      <alignment horizontal="center" vertical="center" wrapText="1"/>
      <protection locked="0"/>
    </xf>
    <xf numFmtId="0" fontId="12" fillId="0" borderId="5" xfId="3" applyFont="1" applyBorder="1" applyProtection="1">
      <alignment horizontal="center" vertical="center" wrapText="1"/>
      <protection locked="0"/>
    </xf>
    <xf numFmtId="0" fontId="3" fillId="0" borderId="16" xfId="0" applyFont="1" applyBorder="1" applyProtection="1">
      <protection locked="0"/>
    </xf>
    <xf numFmtId="168" fontId="3" fillId="2" borderId="16" xfId="0" applyNumberFormat="1" applyFont="1" applyFill="1" applyBorder="1" applyProtection="1">
      <protection locked="0"/>
    </xf>
    <xf numFmtId="168" fontId="3" fillId="3" borderId="16" xfId="0" applyNumberFormat="1" applyFont="1" applyFill="1" applyBorder="1" applyProtection="1">
      <protection locked="0"/>
    </xf>
    <xf numFmtId="168" fontId="3" fillId="3" borderId="17" xfId="0" applyNumberFormat="1" applyFont="1" applyFill="1" applyBorder="1" applyProtection="1">
      <protection locked="0"/>
    </xf>
    <xf numFmtId="0" fontId="3" fillId="5" borderId="41" xfId="0" applyFont="1" applyFill="1" applyBorder="1" applyProtection="1">
      <protection locked="0"/>
    </xf>
    <xf numFmtId="0" fontId="82" fillId="5" borderId="0" xfId="339" applyFont="1" applyFill="1" applyBorder="1" applyAlignment="1" applyProtection="1">
      <alignment horizontal="center"/>
      <protection locked="0"/>
    </xf>
    <xf numFmtId="168" fontId="3" fillId="5" borderId="0" xfId="0" applyNumberFormat="1" applyFont="1" applyFill="1" applyBorder="1" applyProtection="1">
      <protection locked="0"/>
    </xf>
    <xf numFmtId="168" fontId="3" fillId="5" borderId="42" xfId="0" applyNumberFormat="1" applyFont="1" applyFill="1" applyBorder="1" applyProtection="1">
      <protection locked="0"/>
    </xf>
    <xf numFmtId="0" fontId="3" fillId="0" borderId="10" xfId="339" applyFont="1" applyFill="1" applyBorder="1" applyAlignment="1" applyProtection="1">
      <alignment horizontal="center"/>
      <protection locked="0"/>
    </xf>
    <xf numFmtId="0" fontId="3" fillId="0" borderId="12" xfId="339" applyFont="1" applyFill="1" applyBorder="1" applyAlignment="1" applyProtection="1">
      <alignment horizontal="left"/>
      <protection locked="0"/>
    </xf>
    <xf numFmtId="168" fontId="3" fillId="2" borderId="12" xfId="339" applyNumberFormat="1" applyFont="1" applyFill="1" applyBorder="1" applyAlignment="1" applyProtection="1">
      <alignment horizontal="right"/>
      <protection locked="0"/>
    </xf>
    <xf numFmtId="168" fontId="3" fillId="2" borderId="13" xfId="339" applyNumberFormat="1" applyFont="1" applyFill="1" applyBorder="1" applyAlignment="1" applyProtection="1">
      <alignment horizontal="right"/>
      <protection locked="0"/>
    </xf>
    <xf numFmtId="0" fontId="3" fillId="0" borderId="16" xfId="0" applyFont="1" applyBorder="1" applyAlignment="1" applyProtection="1">
      <alignment wrapText="1"/>
      <protection locked="0"/>
    </xf>
    <xf numFmtId="0" fontId="21" fillId="0" borderId="14" xfId="0" applyFont="1" applyBorder="1" applyProtection="1">
      <protection locked="0"/>
    </xf>
    <xf numFmtId="0" fontId="21" fillId="0" borderId="16" xfId="0" applyFont="1" applyBorder="1" applyProtection="1">
      <protection locked="0"/>
    </xf>
    <xf numFmtId="0" fontId="21" fillId="5" borderId="41" xfId="0" applyFont="1" applyFill="1" applyBorder="1" applyProtection="1">
      <protection locked="0"/>
    </xf>
    <xf numFmtId="168" fontId="3" fillId="2" borderId="12" xfId="0" applyNumberFormat="1" applyFont="1" applyFill="1" applyBorder="1" applyProtection="1">
      <protection locked="0"/>
    </xf>
    <xf numFmtId="168" fontId="3" fillId="2" borderId="13" xfId="0" applyNumberFormat="1" applyFont="1" applyFill="1" applyBorder="1" applyProtection="1"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168" fontId="3" fillId="2" borderId="16" xfId="0" applyNumberFormat="1" applyFont="1" applyFill="1" applyBorder="1" applyProtection="1"/>
    <xf numFmtId="0" fontId="20" fillId="5" borderId="0" xfId="339" applyFill="1" applyBorder="1" applyAlignment="1" applyProtection="1">
      <alignment horizontal="center" wrapText="1"/>
      <protection locked="0"/>
    </xf>
    <xf numFmtId="168" fontId="20" fillId="5" borderId="0" xfId="339" applyNumberFormat="1" applyFill="1" applyBorder="1" applyAlignment="1" applyProtection="1">
      <alignment horizontal="center"/>
      <protection locked="0"/>
    </xf>
    <xf numFmtId="0" fontId="3" fillId="0" borderId="10" xfId="339" applyFont="1" applyFill="1" applyBorder="1" applyAlignment="1" applyProtection="1">
      <alignment horizontal="center" wrapText="1"/>
      <protection locked="0"/>
    </xf>
    <xf numFmtId="0" fontId="3" fillId="0" borderId="12" xfId="339" applyFont="1" applyFill="1" applyBorder="1" applyAlignment="1" applyProtection="1">
      <alignment horizontal="left" wrapText="1"/>
      <protection locked="0"/>
    </xf>
    <xf numFmtId="168" fontId="3" fillId="2" borderId="12" xfId="0" applyNumberFormat="1" applyFont="1" applyFill="1" applyBorder="1" applyProtection="1"/>
    <xf numFmtId="0" fontId="81" fillId="0" borderId="0" xfId="0" applyFont="1" applyAlignment="1" applyProtection="1">
      <alignment horizontal="center" wrapText="1"/>
      <protection locked="0"/>
    </xf>
    <xf numFmtId="0" fontId="8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340">
    <cellStyle name=" 1" xfId="16"/>
    <cellStyle name="%" xfId="17"/>
    <cellStyle name="%_Inputs" xfId="18"/>
    <cellStyle name="%_Inputs (const)" xfId="19"/>
    <cellStyle name="%_Inputs Co" xfId="20"/>
    <cellStyle name="_Model_RAB Мой" xfId="21"/>
    <cellStyle name="_Model_RAB Мой_PR.PROG.WARM.NOTCOMBI.2012.2.16_v1.4(04.04.11) " xfId="220"/>
    <cellStyle name="_Model_RAB Мой_Книга2_PR.PROG.WARM.NOTCOMBI.2012.2.16_v1.4(04.04.11) " xfId="221"/>
    <cellStyle name="_Model_RAB_MRSK_svod" xfId="22"/>
    <cellStyle name="_Model_RAB_MRSK_svod_PR.PROG.WARM.NOTCOMBI.2012.2.16_v1.4(04.04.11) " xfId="222"/>
    <cellStyle name="_Model_RAB_MRSK_svod_Книга2_PR.PROG.WARM.NOTCOMBI.2012.2.16_v1.4(04.04.11) " xfId="223"/>
    <cellStyle name="_выручка по присоединениям2" xfId="23"/>
    <cellStyle name="_Исходные данные для модели" xfId="24"/>
    <cellStyle name="_МОДЕЛЬ_1 (2)" xfId="25"/>
    <cellStyle name="_МОДЕЛЬ_1 (2)_PR.PROG.WARM.NOTCOMBI.2012.2.16_v1.4(04.04.11) " xfId="224"/>
    <cellStyle name="_МОДЕЛЬ_1 (2)_Книга2_PR.PROG.WARM.NOTCOMBI.2012.2.16_v1.4(04.04.11) " xfId="225"/>
    <cellStyle name="_НВВ 2009 постатейно свод по филиалам_09_02_09" xfId="26"/>
    <cellStyle name="_НВВ 2009 постатейно свод по филиалам_для Валентина" xfId="27"/>
    <cellStyle name="_Омск" xfId="28"/>
    <cellStyle name="_пр 5 тариф RAB" xfId="29"/>
    <cellStyle name="_пр 5 тариф RAB_PR.PROG.WARM.NOTCOMBI.2012.2.16_v1.4(04.04.11) " xfId="226"/>
    <cellStyle name="_пр 5 тариф RAB_Книга2_PR.PROG.WARM.NOTCOMBI.2012.2.16_v1.4(04.04.11) " xfId="227"/>
    <cellStyle name="_Предожение _ДБП_2009 г ( согласованные БП)  (2)" xfId="30"/>
    <cellStyle name="_Приложение МТС-3-КС" xfId="31"/>
    <cellStyle name="_Приложение-МТС--2-1" xfId="32"/>
    <cellStyle name="_Расчет RAB_22072008" xfId="33"/>
    <cellStyle name="_Расчет RAB_22072008_PR.PROG.WARM.NOTCOMBI.2012.2.16_v1.4(04.04.11) " xfId="228"/>
    <cellStyle name="_Расчет RAB_22072008_Книга2_PR.PROG.WARM.NOTCOMBI.2012.2.16_v1.4(04.04.11) " xfId="229"/>
    <cellStyle name="_Расчет RAB_Лен и МОЭСК_с 2010 года_14.04.2009_со сглаж_version 3.0_без ФСК" xfId="34"/>
    <cellStyle name="_Расчет RAB_Лен и МОЭСК_с 2010 года_14.04.2009_со сглаж_version 3.0_без ФСК_PR.PROG.WARM.NOTCOMBI.2012.2.16_v1.4(04.04.11) " xfId="230"/>
    <cellStyle name="_Расчет RAB_Лен и МОЭСК_с 2010 года_14.04.2009_со сглаж_version 3.0_без ФСК_Книга2_PR.PROG.WARM.NOTCOMBI.2012.2.16_v1.4(04.04.11) " xfId="231"/>
    <cellStyle name="_Сб-macro 2020" xfId="307"/>
    <cellStyle name="_Свод по ИПР (2)" xfId="35"/>
    <cellStyle name="_таблицы для расчетов28-04-08_2006-2009_прибыль корр_по ИА" xfId="36"/>
    <cellStyle name="_таблицы для расчетов28-04-08_2006-2009с ИА" xfId="37"/>
    <cellStyle name="_Форма 6  РТК.xls(отчет по Адр пр. ЛО)" xfId="38"/>
    <cellStyle name="_Формат разбивки по МРСК_РСК" xfId="39"/>
    <cellStyle name="_Формат_для Согласования" xfId="40"/>
    <cellStyle name="”ќђќ‘ћ‚›‰" xfId="42"/>
    <cellStyle name="”љ‘ђћ‚ђќќ›‰" xfId="43"/>
    <cellStyle name="„…ќ…†ќ›‰" xfId="44"/>
    <cellStyle name="‡ђѓћ‹ћ‚ћљ1" xfId="45"/>
    <cellStyle name="‡ђѓћ‹ћ‚ћљ2" xfId="46"/>
    <cellStyle name="’ћѓћ‚›‰" xfId="41"/>
    <cellStyle name="20% - Accent1" xfId="232"/>
    <cellStyle name="20% - Accent2" xfId="233"/>
    <cellStyle name="20% - Accent3" xfId="234"/>
    <cellStyle name="20% - Accent4" xfId="235"/>
    <cellStyle name="20% - Accent5" xfId="236"/>
    <cellStyle name="20% - Accent6" xfId="237"/>
    <cellStyle name="20% - Акцент1 2" xfId="47"/>
    <cellStyle name="20% - Акцент2 2" xfId="48"/>
    <cellStyle name="20% - Акцент3 2" xfId="49"/>
    <cellStyle name="20% - Акцент4 2" xfId="50"/>
    <cellStyle name="20% - Акцент5 2" xfId="51"/>
    <cellStyle name="20% - Акцент6 2" xfId="52"/>
    <cellStyle name="40% - Accent1" xfId="238"/>
    <cellStyle name="40% - Accent2" xfId="239"/>
    <cellStyle name="40% - Accent3" xfId="240"/>
    <cellStyle name="40% - Accent4" xfId="241"/>
    <cellStyle name="40% - Accent5" xfId="242"/>
    <cellStyle name="40% - Accent6" xfId="243"/>
    <cellStyle name="40% - Акцент1 2" xfId="53"/>
    <cellStyle name="40% - Акцент2 2" xfId="54"/>
    <cellStyle name="40% - Акцент3 2" xfId="55"/>
    <cellStyle name="40% - Акцент4 2" xfId="56"/>
    <cellStyle name="40% - Акцент5 2" xfId="57"/>
    <cellStyle name="40% - Акцент6 2" xfId="58"/>
    <cellStyle name="60% - Accent1" xfId="244"/>
    <cellStyle name="60% - Accent2" xfId="245"/>
    <cellStyle name="60% - Accent3" xfId="246"/>
    <cellStyle name="60% - Accent4" xfId="247"/>
    <cellStyle name="60% - Accent5" xfId="248"/>
    <cellStyle name="60% - Accent6" xfId="249"/>
    <cellStyle name="60% - Акцент1 2" xfId="59"/>
    <cellStyle name="60% - Акцент2 2" xfId="60"/>
    <cellStyle name="60% - Акцент3 2" xfId="61"/>
    <cellStyle name="60% - Акцент4 2" xfId="62"/>
    <cellStyle name="60% - Акцент5 2" xfId="63"/>
    <cellStyle name="60% - Акцент6 2" xfId="64"/>
    <cellStyle name="Accent1" xfId="250"/>
    <cellStyle name="Accent2" xfId="251"/>
    <cellStyle name="Accent3" xfId="252"/>
    <cellStyle name="Accent4" xfId="253"/>
    <cellStyle name="Accent5" xfId="254"/>
    <cellStyle name="Accent6" xfId="255"/>
    <cellStyle name="Ăčďĺđńńűëęŕ" xfId="65"/>
    <cellStyle name="Áĺççŕůčňíűé" xfId="66"/>
    <cellStyle name="Äĺíĺćíűé [0]_(ňŕá 3č)" xfId="67"/>
    <cellStyle name="Äĺíĺćíűé_(ňŕá 3č)" xfId="68"/>
    <cellStyle name="Bad" xfId="256"/>
    <cellStyle name="Calculation" xfId="257"/>
    <cellStyle name="Check Cell" xfId="258"/>
    <cellStyle name="Comma [0]_laroux" xfId="6"/>
    <cellStyle name="Comma_laroux" xfId="7"/>
    <cellStyle name="Comma0" xfId="69"/>
    <cellStyle name="Çŕůčňíűé" xfId="70"/>
    <cellStyle name="Currency [0]" xfId="8"/>
    <cellStyle name="Currency [0] 2" xfId="71"/>
    <cellStyle name="Currency_laroux" xfId="9"/>
    <cellStyle name="Currency0" xfId="72"/>
    <cellStyle name="Currency2" xfId="73"/>
    <cellStyle name="Date" xfId="74"/>
    <cellStyle name="Dates" xfId="75"/>
    <cellStyle name="E-mail" xfId="76"/>
    <cellStyle name="Euro" xfId="77"/>
    <cellStyle name="Euro 2" xfId="308"/>
    <cellStyle name="Explanatory Text" xfId="259"/>
    <cellStyle name="Fixed" xfId="78"/>
    <cellStyle name="Followed Hyperlink" xfId="79"/>
    <cellStyle name="Good" xfId="260"/>
    <cellStyle name="Heading" xfId="80"/>
    <cellStyle name="Heading 1" xfId="81"/>
    <cellStyle name="Heading 1 2" xfId="302"/>
    <cellStyle name="Heading 2" xfId="82"/>
    <cellStyle name="Heading 2 2" xfId="303"/>
    <cellStyle name="Heading 3" xfId="261"/>
    <cellStyle name="Heading 4" xfId="262"/>
    <cellStyle name="Heading2" xfId="83"/>
    <cellStyle name="Hyperlink" xfId="84"/>
    <cellStyle name="Îáű÷íűé__FES" xfId="85"/>
    <cellStyle name="Îňęđűâŕâřŕ˙ń˙ ăčďĺđńńűëęŕ" xfId="86"/>
    <cellStyle name="Input" xfId="263"/>
    <cellStyle name="Inputs" xfId="87"/>
    <cellStyle name="Inputs (const)" xfId="88"/>
    <cellStyle name="Inputs Co" xfId="89"/>
    <cellStyle name="Linked Cell" xfId="264"/>
    <cellStyle name="Neutral" xfId="265"/>
    <cellStyle name="normal" xfId="90"/>
    <cellStyle name="Normal1" xfId="10"/>
    <cellStyle name="Normal2" xfId="91"/>
    <cellStyle name="Note" xfId="266"/>
    <cellStyle name="Ôčíŕíńîâűé [0]_(ňŕá 3č)" xfId="92"/>
    <cellStyle name="Ôčíŕíńîâűé_(ňŕá 3č)" xfId="93"/>
    <cellStyle name="Output" xfId="267"/>
    <cellStyle name="Percent1" xfId="94"/>
    <cellStyle name="Price_Body" xfId="11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Table Heading" xfId="134"/>
    <cellStyle name="Title" xfId="268"/>
    <cellStyle name="Total" xfId="135"/>
    <cellStyle name="Total 2" xfId="304"/>
    <cellStyle name="Warning Text" xfId="269"/>
    <cellStyle name="Акцент1 2" xfId="136"/>
    <cellStyle name="Акцент2 2" xfId="137"/>
    <cellStyle name="Акцент3 2" xfId="138"/>
    <cellStyle name="Акцент4 2" xfId="139"/>
    <cellStyle name="Акцент5 2" xfId="140"/>
    <cellStyle name="Акцент6 2" xfId="141"/>
    <cellStyle name="Беззащитный" xfId="142"/>
    <cellStyle name="Ввод  2" xfId="143"/>
    <cellStyle name="Вывод 2" xfId="144"/>
    <cellStyle name="Вычисление 2" xfId="145"/>
    <cellStyle name="Гиперссылка" xfId="339" builtinId="8"/>
    <cellStyle name="Гиперссылка 2" xfId="219"/>
    <cellStyle name="Гиперссылка 2 2" xfId="301"/>
    <cellStyle name="Гиперссылка 3" xfId="299"/>
    <cellStyle name="Гиперссылка 4" xfId="270"/>
    <cellStyle name="Денежный 2" xfId="146"/>
    <cellStyle name="Заголовок" xfId="2"/>
    <cellStyle name="Заголовок 1 2" xfId="147"/>
    <cellStyle name="Заголовок 2 2" xfId="148"/>
    <cellStyle name="Заголовок 3 2" xfId="149"/>
    <cellStyle name="Заголовок 4 2" xfId="150"/>
    <cellStyle name="ЗаголовокСтолбца" xfId="3"/>
    <cellStyle name="Защитный" xfId="151"/>
    <cellStyle name="Значение" xfId="5"/>
    <cellStyle name="Зоголовок" xfId="152"/>
    <cellStyle name="Итог 2" xfId="153"/>
    <cellStyle name="Итого" xfId="154"/>
    <cellStyle name="Контрольная ячейка 2" xfId="155"/>
    <cellStyle name="ле обслуживание" xfId="156"/>
    <cellStyle name="Мой заголовок" xfId="158"/>
    <cellStyle name="Мой заголовок листа" xfId="159"/>
    <cellStyle name="Мои наименования показателей" xfId="157"/>
    <cellStyle name="Название 2" xfId="160"/>
    <cellStyle name="Нейтральный 2" xfId="161"/>
    <cellStyle name="Обычный" xfId="0" builtinId="0"/>
    <cellStyle name="Обычный 10" xfId="162"/>
    <cellStyle name="Обычный 10 2" xfId="283"/>
    <cellStyle name="Обычный 10 2 2" xfId="297"/>
    <cellStyle name="Обычный 10 2 3" xfId="316"/>
    <cellStyle name="Обычный 10 3" xfId="289"/>
    <cellStyle name="Обычный 10 3 2" xfId="319"/>
    <cellStyle name="Обычный 10 4" xfId="295"/>
    <cellStyle name="Обычный 10 4 2" xfId="322"/>
    <cellStyle name="Обычный 10 5" xfId="277"/>
    <cellStyle name="Обычный 10 6" xfId="313"/>
    <cellStyle name="Обычный 11" xfId="163"/>
    <cellStyle name="Обычный 12" xfId="164"/>
    <cellStyle name="Обычный 12 2" xfId="165"/>
    <cellStyle name="Обычный 12 3" xfId="305"/>
    <cellStyle name="Обычный 12 3 2" xfId="324"/>
    <cellStyle name="Обычный 13" xfId="166"/>
    <cellStyle name="Обычный 14" xfId="167"/>
    <cellStyle name="Обычный 15" xfId="168"/>
    <cellStyle name="Обычный 16" xfId="169"/>
    <cellStyle name="Обычный 17" xfId="272"/>
    <cellStyle name="Обычный 17 2" xfId="274"/>
    <cellStyle name="Обычный 17 2 2" xfId="288"/>
    <cellStyle name="Обычный 17 2 3" xfId="318"/>
    <cellStyle name="Обычный 17 3" xfId="291"/>
    <cellStyle name="Обычный 17 3 2" xfId="321"/>
    <cellStyle name="Обычный 17 4" xfId="298"/>
    <cellStyle name="Обычный 17 5" xfId="282"/>
    <cellStyle name="Обычный 17 6" xfId="315"/>
    <cellStyle name="Обычный 18" xfId="273"/>
    <cellStyle name="Обычный 18 2" xfId="306"/>
    <cellStyle name="Обычный 19" xfId="170"/>
    <cellStyle name="Обычный 19 2" xfId="284"/>
    <cellStyle name="Обычный 19 2 2" xfId="317"/>
    <cellStyle name="Обычный 19 3" xfId="290"/>
    <cellStyle name="Обычный 19 3 2" xfId="320"/>
    <cellStyle name="Обычный 19 4" xfId="296"/>
    <cellStyle name="Обычный 19 4 2" xfId="323"/>
    <cellStyle name="Обычный 19 5" xfId="278"/>
    <cellStyle name="Обычный 19 6" xfId="314"/>
    <cellStyle name="Обычный 2" xfId="12"/>
    <cellStyle name="Обычный 2 2" xfId="171"/>
    <cellStyle name="Обычный 2 3" xfId="172"/>
    <cellStyle name="Обычный 2 4" xfId="173"/>
    <cellStyle name="Обычный 2_Свод РТ, ИТК" xfId="174"/>
    <cellStyle name="Обычный 20" xfId="276"/>
    <cellStyle name="Обычный 20 2" xfId="311"/>
    <cellStyle name="Обычный 20 3" xfId="325"/>
    <cellStyle name="Обычный 21" xfId="312"/>
    <cellStyle name="Обычный 21 2" xfId="326"/>
    <cellStyle name="Обычный 22" xfId="327"/>
    <cellStyle name="Обычный 23" xfId="331"/>
    <cellStyle name="Обычный 24" xfId="332"/>
    <cellStyle name="Обычный 25" xfId="333"/>
    <cellStyle name="Обычный 26" xfId="293"/>
    <cellStyle name="Обычный 27" xfId="294"/>
    <cellStyle name="Обычный 28" xfId="292"/>
    <cellStyle name="Обычный 29" xfId="334"/>
    <cellStyle name="Обычный 3" xfId="175"/>
    <cellStyle name="Обычный 3 2" xfId="271"/>
    <cellStyle name="Обычный 3 3" xfId="300"/>
    <cellStyle name="Обычный 3 4" xfId="328"/>
    <cellStyle name="Обычный 30" xfId="335"/>
    <cellStyle name="Обычный 31" xfId="336"/>
    <cellStyle name="Обычный 32" xfId="337"/>
    <cellStyle name="Обычный 33" xfId="338"/>
    <cellStyle name="Обычный 4" xfId="176"/>
    <cellStyle name="Обычный 4 2" xfId="177"/>
    <cellStyle name="Обычный 4 3" xfId="329"/>
    <cellStyle name="Обычный 4_Исходные данные для модели" xfId="178"/>
    <cellStyle name="Обычный 5" xfId="179"/>
    <cellStyle name="Обычный 6" xfId="180"/>
    <cellStyle name="Обычный 7" xfId="181"/>
    <cellStyle name="Обычный 7 2" xfId="182"/>
    <cellStyle name="Обычный 7 3" xfId="183"/>
    <cellStyle name="Обычный 7 4" xfId="184"/>
    <cellStyle name="Обычный 8" xfId="185"/>
    <cellStyle name="Обычный 9" xfId="186"/>
    <cellStyle name="Плохой 2" xfId="187"/>
    <cellStyle name="По центру с переносом" xfId="188"/>
    <cellStyle name="По ширине с переносом" xfId="189"/>
    <cellStyle name="Поле ввода" xfId="190"/>
    <cellStyle name="Пояснение 2" xfId="191"/>
    <cellStyle name="Примечание 2" xfId="192"/>
    <cellStyle name="Примечание 3" xfId="330"/>
    <cellStyle name="Процентный 2" xfId="193"/>
    <cellStyle name="Процентный 2 2" xfId="194"/>
    <cellStyle name="Процентный 2 3" xfId="195"/>
    <cellStyle name="Процентный 3" xfId="196"/>
    <cellStyle name="Процентный 4" xfId="197"/>
    <cellStyle name="Процентный 5" xfId="309"/>
    <cellStyle name="Связанная ячейка 2" xfId="198"/>
    <cellStyle name="Стиль 1" xfId="13"/>
    <cellStyle name="Стиль 1 2" xfId="14"/>
    <cellStyle name="Стиль 1 3" xfId="310"/>
    <cellStyle name="Стиль 1_Услуги банков" xfId="199"/>
    <cellStyle name="ТЕКСТ" xfId="200"/>
    <cellStyle name="Текст предупреждения 2" xfId="201"/>
    <cellStyle name="Текстовый" xfId="202"/>
    <cellStyle name="Тысячи [0]_22гк" xfId="203"/>
    <cellStyle name="Тысячи_22гк" xfId="204"/>
    <cellStyle name="Финансовый" xfId="1" builtinId="3"/>
    <cellStyle name="Финансовый 2" xfId="205"/>
    <cellStyle name="Финансовый 3" xfId="206"/>
    <cellStyle name="Финансовый 4" xfId="207"/>
    <cellStyle name="Финансовый 5" xfId="208"/>
    <cellStyle name="Финансовый 5 2" xfId="285"/>
    <cellStyle name="Финансовый 5 3" xfId="279"/>
    <cellStyle name="Финансовый 6" xfId="209"/>
    <cellStyle name="Финансовый 6 2" xfId="286"/>
    <cellStyle name="Финансовый 6 3" xfId="280"/>
    <cellStyle name="Финансовый 7" xfId="210"/>
    <cellStyle name="Финансовый 7 2" xfId="287"/>
    <cellStyle name="Финансовый 7 3" xfId="281"/>
    <cellStyle name="Финансовый 8" xfId="275"/>
    <cellStyle name="Формула" xfId="4"/>
    <cellStyle name="Формула 2" xfId="211"/>
    <cellStyle name="Формула 2 2" xfId="212"/>
    <cellStyle name="Формула_A РТ 2009 Рязаньэнерго" xfId="213"/>
    <cellStyle name="ФормулаВБ" xfId="15"/>
    <cellStyle name="ФормулаНаКонтроль" xfId="214"/>
    <cellStyle name="Хороший 2" xfId="215"/>
    <cellStyle name="Цифры по центру с десятыми" xfId="216"/>
    <cellStyle name="Џђћ–…ќ’ќ›‰" xfId="217"/>
    <cellStyle name="Шапка таблицы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69;/Old/&#1055;&#1088;&#1086;&#1075;&#1085;&#1086;&#1079;&#1085;&#1099;&#1081;%20&#1073;&#1072;&#1083;&#1072;&#1085;&#1089;%20&#1101;&#1083;&#1077;&#1082;&#1090;&#1088;&#1086;&#1101;&#1085;&#1077;&#1088;&#1075;&#1080;&#1080;%20&#1080;%20&#1084;&#1086;&#1097;&#1085;&#1086;&#1089;&#1090;&#1080;%20&#1085;&#1072;%202018%20&#1075;&#1086;&#107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EE.CALC.QUALITY.2.5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4/&#1069;&#1082;&#1089;&#1087;&#1077;&#1088;&#1090;&#1080;&#1079;&#1072;%202014%20&#1075;&#1086;&#1076;/&#1060;&#1086;&#1088;&#1084;&#1072;&#1090;&#1099;%20&#1085;&#1072;%202014%20&#1075;&#1086;&#1076;/&#1069;&#1083;&#1077;&#1082;&#1090;&#1088;&#1086;&#1085;&#1085;&#1099;&#1081;%20&#1092;&#1086;&#1088;&#1084;&#1072;&#1090;%20&#1085;&#1072;%202014%20&#1075;&#1086;&#10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4;&#1058;&#1051;&#1054;&#1042;&#1054;&#1049;%20&#1058;&#1040;&#1056;&#1048;&#1060;%202015/&#1069;&#1083;&#1077;&#1082;&#1090;&#1088;&#1086;&#1085;&#1085;&#1099;&#1077;%20&#1092;&#1086;&#1088;&#1084;&#1072;&#1090;&#1099;/&#1096;&#1072;&#1073;&#1083;&#1086;&#1085;&#1099;%20&#1045;&#1048;&#1040;&#1057;/PREDEL.PEREDACHA.LIM2014(v1.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>
        <row r="15">
          <cell r="C1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эл ст"/>
      <sheetName val="Заголовок"/>
      <sheetName val="6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энергии"/>
      <sheetName val="Баланс мощности"/>
      <sheetName val="НВВ для шаблона ЕИАС"/>
      <sheetName val="Таблица № 8.2. "/>
    </sheetNames>
    <sheetDataSet>
      <sheetData sheetId="0">
        <row r="20">
          <cell r="N20"/>
          <cell r="O20"/>
          <cell r="P20">
            <v>5.74</v>
          </cell>
          <cell r="AC20"/>
          <cell r="AD20"/>
          <cell r="AE20"/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  <row r="15">
          <cell r="F15" t="str">
            <v>Ордена "Знак Почета" ОАО "Сетка"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Баланс энергии"/>
      <sheetName val="Баланс мощности"/>
      <sheetName val="УЕ ВЛЭП 2011-2014"/>
      <sheetName val="УЕ ТП 2011-2014"/>
      <sheetName val="Подконтрольные расходы"/>
      <sheetName val="Ввод выбытие ОС"/>
      <sheetName val="Расчет амортизации"/>
      <sheetName val="Амортизация по уровням напр-я"/>
      <sheetName val="Свод по амортизации"/>
      <sheetName val="Очисления на соц. нужды"/>
      <sheetName val="Сод.зданий и помещений"/>
      <sheetName val="Плата за землю"/>
      <sheetName val="Транспортный налог"/>
      <sheetName val="Налог на имущество"/>
      <sheetName val="Негативное воздействие на ОС"/>
      <sheetName val="Налог на прибыль"/>
      <sheetName val="Аренда имущества"/>
      <sheetName val="Услуги ФСК"/>
      <sheetName val="Прочие НР"/>
      <sheetName val=" КВЛ 2012-2014 "/>
      <sheetName val="Выпадающий доход"/>
      <sheetName val="Результаты деятельности орг-ии"/>
      <sheetName val="Корр. НР"/>
      <sheetName val="Корр. ПО"/>
      <sheetName val="Корр. ИП"/>
      <sheetName val="Корр. КНК"/>
      <sheetName val="НВВ на потери"/>
      <sheetName val="Долгосрочные параметры рег-я"/>
      <sheetName val="Смета общее НВВ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>
        <row r="12">
          <cell r="D12" t="str">
            <v>-</v>
          </cell>
        </row>
      </sheetData>
      <sheetData sheetId="6">
        <row r="19">
          <cell r="G19">
            <v>0</v>
          </cell>
        </row>
      </sheetData>
      <sheetData sheetId="7"/>
      <sheetData sheetId="8"/>
      <sheetData sheetId="9"/>
      <sheetData sheetId="10">
        <row r="13">
          <cell r="D13">
            <v>0</v>
          </cell>
        </row>
      </sheetData>
      <sheetData sheetId="11">
        <row r="7">
          <cell r="C7">
            <v>0</v>
          </cell>
        </row>
      </sheetData>
      <sheetData sheetId="12">
        <row r="7">
          <cell r="B7" t="str">
            <v>x</v>
          </cell>
          <cell r="D7" t="str">
            <v>x</v>
          </cell>
        </row>
        <row r="10">
          <cell r="A10" t="str">
            <v>договор № ___ от ____</v>
          </cell>
          <cell r="B10" t="str">
            <v>x</v>
          </cell>
          <cell r="D10" t="str">
            <v>x</v>
          </cell>
        </row>
        <row r="11">
          <cell r="A11" t="str">
            <v>договор № ___ от ____</v>
          </cell>
          <cell r="B11" t="str">
            <v>x</v>
          </cell>
          <cell r="D11" t="str">
            <v>x</v>
          </cell>
        </row>
        <row r="12">
          <cell r="A12" t="str">
            <v>договор № ___ от ____</v>
          </cell>
          <cell r="B12" t="str">
            <v>x</v>
          </cell>
          <cell r="D12" t="str">
            <v>x</v>
          </cell>
        </row>
        <row r="13">
          <cell r="A13" t="str">
            <v>договор № ___ от ____</v>
          </cell>
          <cell r="B13" t="str">
            <v>x</v>
          </cell>
          <cell r="D13" t="str">
            <v>x</v>
          </cell>
        </row>
      </sheetData>
      <sheetData sheetId="13">
        <row r="15">
          <cell r="A15" t="str">
            <v>Добавить</v>
          </cell>
        </row>
        <row r="16">
          <cell r="A16" t="str">
            <v>Всего транспортный налог:</v>
          </cell>
          <cell r="B16" t="str">
            <v>х</v>
          </cell>
          <cell r="C16" t="str">
            <v>х</v>
          </cell>
          <cell r="E16" t="str">
            <v>х</v>
          </cell>
        </row>
      </sheetData>
      <sheetData sheetId="14">
        <row r="12">
          <cell r="B12" t="str">
            <v>x</v>
          </cell>
          <cell r="D12" t="str">
            <v>x</v>
          </cell>
        </row>
        <row r="13">
          <cell r="B13" t="str">
            <v>x</v>
          </cell>
          <cell r="D13" t="str">
            <v>x</v>
          </cell>
        </row>
        <row r="14">
          <cell r="B14" t="str">
            <v>x</v>
          </cell>
          <cell r="D14" t="str">
            <v>x</v>
          </cell>
        </row>
        <row r="15">
          <cell r="B15" t="str">
            <v>x</v>
          </cell>
          <cell r="D15" t="str">
            <v>x</v>
          </cell>
        </row>
        <row r="16">
          <cell r="B16" t="str">
            <v>x</v>
          </cell>
          <cell r="C16">
            <v>0</v>
          </cell>
          <cell r="D16" t="str">
            <v>x</v>
          </cell>
          <cell r="E16">
            <v>0</v>
          </cell>
        </row>
      </sheetData>
      <sheetData sheetId="15">
        <row r="11">
          <cell r="C11">
            <v>0</v>
          </cell>
        </row>
      </sheetData>
      <sheetData sheetId="16"/>
      <sheetData sheetId="17">
        <row r="9">
          <cell r="A9" t="str">
            <v xml:space="preserve">договор  с _____ от_____№  __ </v>
          </cell>
          <cell r="B9" t="str">
            <v>x</v>
          </cell>
          <cell r="D9" t="str">
            <v>x</v>
          </cell>
        </row>
        <row r="10">
          <cell r="A10" t="str">
            <v xml:space="preserve">договор  с _____ от_____№  __ </v>
          </cell>
          <cell r="B10" t="str">
            <v>x</v>
          </cell>
          <cell r="D10" t="str">
            <v>x</v>
          </cell>
        </row>
        <row r="11">
          <cell r="A11" t="str">
            <v xml:space="preserve">договор  с _____ от_____№  __ </v>
          </cell>
          <cell r="B11" t="str">
            <v>x</v>
          </cell>
          <cell r="D11" t="str">
            <v>x</v>
          </cell>
        </row>
        <row r="12">
          <cell r="A12" t="str">
            <v xml:space="preserve">договор  с _____ от_____№  __ </v>
          </cell>
          <cell r="B12" t="str">
            <v>x</v>
          </cell>
          <cell r="D12" t="str">
            <v>x</v>
          </cell>
        </row>
        <row r="13">
          <cell r="A13" t="str">
            <v xml:space="preserve">договор  с _____ от_____№  __ </v>
          </cell>
          <cell r="B13" t="str">
            <v>x</v>
          </cell>
          <cell r="D13" t="str">
            <v>x</v>
          </cell>
        </row>
        <row r="23">
          <cell r="A23" t="str">
            <v xml:space="preserve">договор  с _____ от_____№  __ </v>
          </cell>
          <cell r="B23" t="str">
            <v>x</v>
          </cell>
          <cell r="D23" t="str">
            <v>x</v>
          </cell>
        </row>
        <row r="24">
          <cell r="A24" t="str">
            <v xml:space="preserve">договор  с _____ от_____№  __ </v>
          </cell>
          <cell r="B24" t="str">
            <v>x</v>
          </cell>
          <cell r="D24" t="str">
            <v>x</v>
          </cell>
        </row>
        <row r="25">
          <cell r="A25" t="str">
            <v xml:space="preserve">договор  с _____ от_____№  __ </v>
          </cell>
          <cell r="B25" t="str">
            <v>x</v>
          </cell>
          <cell r="D25" t="str">
            <v>x</v>
          </cell>
        </row>
        <row r="26">
          <cell r="A26" t="str">
            <v xml:space="preserve">договор  с _____ от_____№  __ </v>
          </cell>
          <cell r="B26" t="str">
            <v>x</v>
          </cell>
          <cell r="D26" t="str">
            <v>x</v>
          </cell>
        </row>
        <row r="27">
          <cell r="A27" t="str">
            <v xml:space="preserve">договор  с _____ от_____№  __ </v>
          </cell>
          <cell r="B27" t="str">
            <v>x</v>
          </cell>
          <cell r="D27" t="str">
            <v>x</v>
          </cell>
        </row>
        <row r="30">
          <cell r="A30" t="str">
            <v xml:space="preserve">объектов электросетевого хозяйства договор  с _____ от_____№  __ </v>
          </cell>
          <cell r="B30" t="str">
            <v>x</v>
          </cell>
          <cell r="D30" t="str">
            <v>x</v>
          </cell>
        </row>
        <row r="31">
          <cell r="A31" t="str">
            <v xml:space="preserve">иного имущества договор  с _____ от_____№  __ </v>
          </cell>
          <cell r="B31" t="str">
            <v>x</v>
          </cell>
          <cell r="D31" t="str">
            <v>x</v>
          </cell>
        </row>
        <row r="32">
          <cell r="A32" t="str">
            <v xml:space="preserve">договор  с _____ от_____№  __ </v>
          </cell>
          <cell r="B32" t="str">
            <v>x</v>
          </cell>
          <cell r="D32" t="str">
            <v>x</v>
          </cell>
        </row>
        <row r="33">
          <cell r="A33" t="str">
            <v xml:space="preserve">договор  с _____ от_____№  __ </v>
          </cell>
          <cell r="B33" t="str">
            <v>x</v>
          </cell>
          <cell r="D33" t="str">
            <v>x</v>
          </cell>
        </row>
      </sheetData>
      <sheetData sheetId="18">
        <row r="16">
          <cell r="C16">
            <v>0</v>
          </cell>
        </row>
      </sheetData>
      <sheetData sheetId="19">
        <row r="13">
          <cell r="C13">
            <v>0</v>
          </cell>
        </row>
      </sheetData>
      <sheetData sheetId="20">
        <row r="2">
          <cell r="A2" t="str">
            <v xml:space="preserve">                            Расходы на капитальные вложения на 2012 - 2014 годы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2">
          <cell r="A12" t="str">
            <v>Введите название</v>
          </cell>
        </row>
        <row r="15">
          <cell r="A15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Введите название</v>
          </cell>
        </row>
        <row r="18">
          <cell r="A18" t="str">
            <v>Введите название</v>
          </cell>
        </row>
        <row r="19">
          <cell r="A19" t="str">
            <v>Введите название</v>
          </cell>
        </row>
        <row r="22">
          <cell r="A22" t="str">
            <v>Введите название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5">
          <cell r="A25" t="str">
            <v>Введите название</v>
          </cell>
        </row>
        <row r="28">
          <cell r="A28" t="str">
            <v>Введите название</v>
          </cell>
        </row>
        <row r="29">
          <cell r="A29" t="str">
            <v>Введите название</v>
          </cell>
        </row>
        <row r="30">
          <cell r="A30" t="str">
            <v>Введите название</v>
          </cell>
        </row>
        <row r="31">
          <cell r="A31" t="str">
            <v>Введите название</v>
          </cell>
        </row>
        <row r="34">
          <cell r="A34" t="str">
            <v>Введите название</v>
          </cell>
        </row>
        <row r="35">
          <cell r="A35" t="str">
            <v>Введите название</v>
          </cell>
        </row>
        <row r="36">
          <cell r="A36" t="str">
            <v>Введите название</v>
          </cell>
        </row>
        <row r="37">
          <cell r="A37" t="str">
            <v>Введите название</v>
          </cell>
        </row>
        <row r="40">
          <cell r="A40" t="str">
            <v>Введите название</v>
          </cell>
        </row>
        <row r="41">
          <cell r="A41" t="str">
            <v>Введите название</v>
          </cell>
        </row>
        <row r="42">
          <cell r="A42" t="str">
            <v>Введите название</v>
          </cell>
        </row>
        <row r="43">
          <cell r="A43" t="str">
            <v>Введите название</v>
          </cell>
        </row>
        <row r="46">
          <cell r="A46" t="str">
            <v>Введите название</v>
          </cell>
        </row>
        <row r="47">
          <cell r="A47" t="str">
            <v>Введите название</v>
          </cell>
        </row>
        <row r="48">
          <cell r="A48" t="str">
            <v>Введите название</v>
          </cell>
        </row>
        <row r="49">
          <cell r="A49" t="str">
            <v>Введите название</v>
          </cell>
        </row>
      </sheetData>
      <sheetData sheetId="21">
        <row r="7">
          <cell r="A7" t="str">
            <v>Расходы, связанные с компенсацией выпадающих доходов по льготному технологическому присоединению, всего, в том числе:</v>
          </cell>
          <cell r="E7">
            <v>0</v>
          </cell>
        </row>
        <row r="8">
          <cell r="A8" t="str">
            <v xml:space="preserve">   выпадающие доходы сетевой организации от присоединения энергопринимающих устройств, максимальной мощностью, не превышающей 15 кВт включительно, исходя из стоимости мероприятий по технологическому присоединению в размере не более 550 рублей;</v>
          </cell>
        </row>
        <row r="9">
          <cell r="A9" t="str">
            <v xml:space="preserve">   выпадающие доходы сетевой организации от выплаты процентов по кредитным договорам, связанным с рассрочкой по оплате субъектами малого и среднего предпринимательства технологического присоединения энергопринимающих устройств максимальной мощностью свыше</v>
          </cell>
        </row>
      </sheetData>
      <sheetData sheetId="22"/>
      <sheetData sheetId="23"/>
      <sheetData sheetId="24"/>
      <sheetData sheetId="25"/>
      <sheetData sheetId="26"/>
      <sheetData sheetId="27">
        <row r="10">
          <cell r="J10">
            <v>0</v>
          </cell>
        </row>
      </sheetData>
      <sheetData sheetId="28">
        <row r="80">
          <cell r="D80">
            <v>0</v>
          </cell>
        </row>
      </sheetData>
      <sheetData sheetId="29"/>
      <sheetData sheetId="30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26"/>
  <sheetViews>
    <sheetView tabSelected="1" zoomScale="85" zoomScaleNormal="85" zoomScaleSheetLayoutView="90" workbookViewId="0">
      <pane xSplit="2" ySplit="6" topLeftCell="K7" activePane="bottomRight" state="frozen"/>
      <selection activeCell="J23" sqref="J23"/>
      <selection pane="topRight" activeCell="J23" sqref="J23"/>
      <selection pane="bottomLeft" activeCell="J23" sqref="J23"/>
      <selection pane="bottomRight" activeCell="AF5" sqref="AF5"/>
    </sheetView>
  </sheetViews>
  <sheetFormatPr defaultRowHeight="12.75"/>
  <cols>
    <col min="1" max="1" width="6.85546875" style="1" customWidth="1"/>
    <col min="2" max="2" width="27.42578125" style="1" customWidth="1"/>
    <col min="3" max="4" width="10.28515625" style="1" customWidth="1"/>
    <col min="5" max="5" width="13.85546875" style="1" bestFit="1" customWidth="1"/>
    <col min="6" max="22" width="10.28515625" style="1" customWidth="1"/>
    <col min="23" max="23" width="13.7109375" style="1" customWidth="1"/>
    <col min="24" max="25" width="10.28515625" style="1" customWidth="1"/>
    <col min="26" max="26" width="16.140625" style="1" customWidth="1"/>
    <col min="27" max="27" width="10.28515625" style="1" customWidth="1"/>
    <col min="28" max="31" width="13" style="1" customWidth="1"/>
    <col min="32" max="32" width="12.85546875" style="1" customWidth="1"/>
    <col min="33" max="33" width="15.42578125" style="1" customWidth="1"/>
    <col min="34" max="34" width="16.42578125" style="1" customWidth="1"/>
    <col min="35" max="16384" width="9.140625" style="1"/>
  </cols>
  <sheetData>
    <row r="1" spans="1:34">
      <c r="M1" s="60"/>
    </row>
    <row r="2" spans="1:34" ht="18" customHeight="1">
      <c r="A2" s="2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6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4" ht="23.25" customHeight="1" thickBot="1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34" ht="16.5" thickBot="1">
      <c r="A4" s="4"/>
      <c r="B4" s="5"/>
      <c r="C4" s="90" t="s">
        <v>40</v>
      </c>
      <c r="D4" s="91"/>
      <c r="E4" s="91"/>
      <c r="F4" s="91"/>
      <c r="G4" s="9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4" t="s">
        <v>41</v>
      </c>
    </row>
    <row r="5" spans="1:34" s="6" customFormat="1" ht="30.75" customHeight="1" thickBot="1">
      <c r="A5" s="78" t="s">
        <v>1</v>
      </c>
      <c r="B5" s="80" t="s">
        <v>2</v>
      </c>
      <c r="C5" s="82" t="s">
        <v>42</v>
      </c>
      <c r="D5" s="83"/>
      <c r="E5" s="83"/>
      <c r="F5" s="83"/>
      <c r="G5" s="84"/>
      <c r="H5" s="78" t="s">
        <v>43</v>
      </c>
      <c r="I5" s="85"/>
      <c r="J5" s="85"/>
      <c r="K5" s="85"/>
      <c r="L5" s="86"/>
      <c r="M5" s="87" t="s">
        <v>44</v>
      </c>
      <c r="N5" s="88"/>
      <c r="O5" s="88"/>
      <c r="P5" s="88"/>
      <c r="Q5" s="89"/>
      <c r="R5" s="78" t="s">
        <v>45</v>
      </c>
      <c r="S5" s="85"/>
      <c r="T5" s="85"/>
      <c r="U5" s="85"/>
      <c r="V5" s="86"/>
      <c r="W5" s="78" t="s">
        <v>46</v>
      </c>
      <c r="X5" s="85"/>
      <c r="Y5" s="85"/>
      <c r="Z5" s="85"/>
      <c r="AA5" s="86"/>
    </row>
    <row r="6" spans="1:34" s="6" customFormat="1" ht="24" customHeight="1" thickBot="1">
      <c r="A6" s="79"/>
      <c r="B6" s="81"/>
      <c r="C6" s="7" t="s">
        <v>3</v>
      </c>
      <c r="D6" s="8" t="s">
        <v>4</v>
      </c>
      <c r="E6" s="8" t="s">
        <v>5</v>
      </c>
      <c r="F6" s="8" t="s">
        <v>6</v>
      </c>
      <c r="G6" s="9" t="s">
        <v>7</v>
      </c>
      <c r="H6" s="7" t="s">
        <v>3</v>
      </c>
      <c r="I6" s="8" t="s">
        <v>4</v>
      </c>
      <c r="J6" s="8" t="s">
        <v>5</v>
      </c>
      <c r="K6" s="8" t="s">
        <v>6</v>
      </c>
      <c r="L6" s="9" t="s">
        <v>7</v>
      </c>
      <c r="M6" s="7" t="s">
        <v>3</v>
      </c>
      <c r="N6" s="8" t="s">
        <v>4</v>
      </c>
      <c r="O6" s="8" t="s">
        <v>5</v>
      </c>
      <c r="P6" s="8" t="s">
        <v>6</v>
      </c>
      <c r="Q6" s="9" t="s">
        <v>7</v>
      </c>
      <c r="R6" s="7" t="s">
        <v>3</v>
      </c>
      <c r="S6" s="8" t="s">
        <v>4</v>
      </c>
      <c r="T6" s="8" t="s">
        <v>5</v>
      </c>
      <c r="U6" s="8" t="s">
        <v>6</v>
      </c>
      <c r="V6" s="9" t="s">
        <v>7</v>
      </c>
      <c r="W6" s="7" t="s">
        <v>3</v>
      </c>
      <c r="X6" s="8" t="s">
        <v>4</v>
      </c>
      <c r="Y6" s="8" t="s">
        <v>5</v>
      </c>
      <c r="Z6" s="8" t="s">
        <v>6</v>
      </c>
      <c r="AA6" s="9" t="s">
        <v>7</v>
      </c>
      <c r="AC6" s="67"/>
      <c r="AD6" s="67"/>
      <c r="AE6" s="67"/>
      <c r="AF6" s="67"/>
      <c r="AG6" s="67"/>
      <c r="AH6" s="67"/>
    </row>
    <row r="7" spans="1:34" s="14" customFormat="1" ht="13.5" thickBot="1">
      <c r="A7" s="10">
        <v>1</v>
      </c>
      <c r="B7" s="11">
        <v>2</v>
      </c>
      <c r="C7" s="10">
        <v>3</v>
      </c>
      <c r="D7" s="12">
        <v>4</v>
      </c>
      <c r="E7" s="12">
        <v>5</v>
      </c>
      <c r="F7" s="12">
        <v>6</v>
      </c>
      <c r="G7" s="13">
        <v>7</v>
      </c>
      <c r="H7" s="10">
        <v>18</v>
      </c>
      <c r="I7" s="12">
        <v>19</v>
      </c>
      <c r="J7" s="12">
        <v>20</v>
      </c>
      <c r="K7" s="12">
        <v>21</v>
      </c>
      <c r="L7" s="13">
        <v>22</v>
      </c>
      <c r="M7" s="10">
        <v>23</v>
      </c>
      <c r="N7" s="12">
        <v>24</v>
      </c>
      <c r="O7" s="12">
        <v>25</v>
      </c>
      <c r="P7" s="12">
        <v>26</v>
      </c>
      <c r="Q7" s="13">
        <v>27</v>
      </c>
      <c r="R7" s="58">
        <v>28</v>
      </c>
      <c r="S7" s="58">
        <v>29</v>
      </c>
      <c r="T7" s="58">
        <v>30</v>
      </c>
      <c r="U7" s="58">
        <v>31</v>
      </c>
      <c r="V7" s="58">
        <v>32</v>
      </c>
      <c r="W7" s="10">
        <v>33</v>
      </c>
      <c r="X7" s="12">
        <v>34</v>
      </c>
      <c r="Y7" s="12">
        <v>35</v>
      </c>
      <c r="Z7" s="12">
        <v>36</v>
      </c>
      <c r="AA7" s="13">
        <v>37</v>
      </c>
      <c r="AC7" s="68"/>
      <c r="AD7" s="68"/>
      <c r="AE7" s="68"/>
      <c r="AF7" s="68"/>
      <c r="AG7" s="74" t="s">
        <v>50</v>
      </c>
      <c r="AH7" s="74"/>
    </row>
    <row r="8" spans="1:34" s="6" customFormat="1" ht="31.5" customHeight="1">
      <c r="A8" s="15" t="s">
        <v>8</v>
      </c>
      <c r="B8" s="16" t="s">
        <v>9</v>
      </c>
      <c r="C8" s="17">
        <f>C18+C20+C21</f>
        <v>191.56383600000004</v>
      </c>
      <c r="D8" s="18">
        <f>D14+D15+D16+D17</f>
        <v>189.196843</v>
      </c>
      <c r="E8" s="18">
        <f>E9+E14+E15+E16+E17</f>
        <v>2.3669929999999999</v>
      </c>
      <c r="F8" s="18">
        <f>F9+F14+F15+F16+F17</f>
        <v>191.56383600000001</v>
      </c>
      <c r="G8" s="19">
        <f>G9+G14+G15+G16+G17</f>
        <v>111.38896748727205</v>
      </c>
      <c r="H8" s="17">
        <f>H18+H20+H21</f>
        <v>201.92939999999996</v>
      </c>
      <c r="I8" s="18">
        <f>I14+I15+I16+I17</f>
        <v>200.107</v>
      </c>
      <c r="J8" s="18">
        <f>J9+J14+J15+J16+J17</f>
        <v>1.8224</v>
      </c>
      <c r="K8" s="18">
        <f>K9+K14+K15+K16+K17</f>
        <v>201.92939999999999</v>
      </c>
      <c r="L8" s="19">
        <f>L9+L14+L15+L16+L17</f>
        <v>139.34195243999997</v>
      </c>
      <c r="M8" s="17">
        <f>M18+M20+M21</f>
        <v>97.422684015137705</v>
      </c>
      <c r="N8" s="18">
        <f>N14+N15+N16+N17</f>
        <v>96.543449422951923</v>
      </c>
      <c r="O8" s="18">
        <f>O9+O14+O15+O16+O17</f>
        <v>0.87923352120809162</v>
      </c>
      <c r="P8" s="18">
        <f>P9+P14+P15+P16+P17</f>
        <v>97.422682944160016</v>
      </c>
      <c r="Q8" s="19">
        <f>Q9+Q14+Q15+Q16+Q17</f>
        <v>37.140712031468205</v>
      </c>
      <c r="R8" s="17">
        <f>R18+R20+R21</f>
        <v>97.422684015137705</v>
      </c>
      <c r="S8" s="18">
        <f>S14+S15+S16+S17</f>
        <v>96.543449422951923</v>
      </c>
      <c r="T8" s="18">
        <f>T9+T14+T15+T16+T17</f>
        <v>0.87923352120809162</v>
      </c>
      <c r="U8" s="18">
        <f>U9+U14+U15+U16+U17</f>
        <v>97.422682944160016</v>
      </c>
      <c r="V8" s="19">
        <f>V9+V14+V15+V16+V17</f>
        <v>37.140712031468205</v>
      </c>
      <c r="W8" s="17">
        <f>AC23</f>
        <v>194.84536588832</v>
      </c>
      <c r="X8" s="18">
        <f>X14+X15+X16+X17</f>
        <v>193.08689884590385</v>
      </c>
      <c r="Y8" s="18">
        <f>Y9+Y14+Y15+Y16+Y17</f>
        <v>1.7584670424161832</v>
      </c>
      <c r="Z8" s="18">
        <f>Z9+Z14+Z15+Z16+Z17</f>
        <v>194.84536588832003</v>
      </c>
      <c r="AA8" s="19">
        <f>(AE13-Z18-Y18-X18)*100/AA19</f>
        <v>74.281424062936409</v>
      </c>
      <c r="AB8" s="59"/>
      <c r="AC8" s="69"/>
      <c r="AD8" s="69"/>
      <c r="AE8" s="67"/>
      <c r="AF8" s="67"/>
      <c r="AG8" s="67">
        <f>IF(AE13=0,0,AC13/AE13)</f>
        <v>0.5</v>
      </c>
      <c r="AH8" s="67">
        <f>IF(AE13=0,0,AD13/AE13)</f>
        <v>0.50000000000000011</v>
      </c>
    </row>
    <row r="9" spans="1:34" s="6" customFormat="1" ht="15.75">
      <c r="A9" s="20" t="s">
        <v>10</v>
      </c>
      <c r="B9" s="21" t="s">
        <v>11</v>
      </c>
      <c r="C9" s="22" t="s">
        <v>12</v>
      </c>
      <c r="D9" s="23" t="s">
        <v>12</v>
      </c>
      <c r="E9" s="24">
        <f>E11</f>
        <v>0</v>
      </c>
      <c r="F9" s="24">
        <f>F11+F12</f>
        <v>191.56383600000001</v>
      </c>
      <c r="G9" s="25">
        <f>G11+G12+G13</f>
        <v>111.38896748727205</v>
      </c>
      <c r="H9" s="22" t="s">
        <v>12</v>
      </c>
      <c r="I9" s="23" t="s">
        <v>12</v>
      </c>
      <c r="J9" s="24">
        <f>J11</f>
        <v>0</v>
      </c>
      <c r="K9" s="24">
        <f>K11+K12</f>
        <v>201.92939999999999</v>
      </c>
      <c r="L9" s="25">
        <f>L11+L12+L13</f>
        <v>139.34195243999997</v>
      </c>
      <c r="M9" s="22" t="s">
        <v>12</v>
      </c>
      <c r="N9" s="23" t="s">
        <v>12</v>
      </c>
      <c r="O9" s="24">
        <f>O11</f>
        <v>0</v>
      </c>
      <c r="P9" s="24">
        <f>P11+P12</f>
        <v>97.422682944160016</v>
      </c>
      <c r="Q9" s="25">
        <f>Q11+Q12+Q13</f>
        <v>37.140712031468205</v>
      </c>
      <c r="R9" s="22" t="s">
        <v>12</v>
      </c>
      <c r="S9" s="23" t="s">
        <v>12</v>
      </c>
      <c r="T9" s="24">
        <f>T11</f>
        <v>0</v>
      </c>
      <c r="U9" s="24">
        <f>U11+U12</f>
        <v>97.422682944160016</v>
      </c>
      <c r="V9" s="25">
        <f>V11+V12+V13</f>
        <v>37.140712031468205</v>
      </c>
      <c r="W9" s="22" t="s">
        <v>12</v>
      </c>
      <c r="X9" s="23" t="s">
        <v>12</v>
      </c>
      <c r="Y9" s="24">
        <f>Y11</f>
        <v>0</v>
      </c>
      <c r="Z9" s="24">
        <f>Z11+Z12</f>
        <v>194.84536588832003</v>
      </c>
      <c r="AA9" s="25">
        <f>AA11+AA12+AA13</f>
        <v>74.281424062936409</v>
      </c>
      <c r="AB9" s="59"/>
      <c r="AC9" s="69"/>
      <c r="AD9" s="69"/>
      <c r="AE9" s="70"/>
      <c r="AF9" s="67"/>
      <c r="AG9" s="67"/>
      <c r="AH9" s="70"/>
    </row>
    <row r="10" spans="1:34" s="6" customFormat="1" ht="15.75">
      <c r="A10" s="20"/>
      <c r="B10" s="21" t="s">
        <v>13</v>
      </c>
      <c r="C10" s="22" t="s">
        <v>12</v>
      </c>
      <c r="D10" s="26" t="s">
        <v>12</v>
      </c>
      <c r="E10" s="26" t="s">
        <v>12</v>
      </c>
      <c r="F10" s="26" t="s">
        <v>12</v>
      </c>
      <c r="G10" s="27" t="s">
        <v>12</v>
      </c>
      <c r="H10" s="22" t="s">
        <v>12</v>
      </c>
      <c r="I10" s="26" t="s">
        <v>12</v>
      </c>
      <c r="J10" s="26" t="s">
        <v>12</v>
      </c>
      <c r="K10" s="26" t="s">
        <v>12</v>
      </c>
      <c r="L10" s="27" t="s">
        <v>12</v>
      </c>
      <c r="M10" s="22" t="s">
        <v>12</v>
      </c>
      <c r="N10" s="26" t="s">
        <v>12</v>
      </c>
      <c r="O10" s="26" t="s">
        <v>12</v>
      </c>
      <c r="P10" s="26" t="s">
        <v>12</v>
      </c>
      <c r="Q10" s="27" t="s">
        <v>12</v>
      </c>
      <c r="R10" s="22" t="s">
        <v>12</v>
      </c>
      <c r="S10" s="26" t="s">
        <v>12</v>
      </c>
      <c r="T10" s="26" t="s">
        <v>12</v>
      </c>
      <c r="U10" s="26" t="s">
        <v>12</v>
      </c>
      <c r="V10" s="27" t="s">
        <v>12</v>
      </c>
      <c r="W10" s="22" t="s">
        <v>12</v>
      </c>
      <c r="X10" s="26" t="s">
        <v>12</v>
      </c>
      <c r="Y10" s="26" t="s">
        <v>12</v>
      </c>
      <c r="Z10" s="26" t="s">
        <v>12</v>
      </c>
      <c r="AA10" s="27" t="s">
        <v>12</v>
      </c>
      <c r="AB10" s="59"/>
      <c r="AC10" s="69"/>
      <c r="AD10" s="69"/>
      <c r="AE10" s="67"/>
      <c r="AF10" s="70"/>
      <c r="AG10" s="67"/>
      <c r="AH10" s="67"/>
    </row>
    <row r="11" spans="1:34" s="6" customFormat="1" ht="15.75">
      <c r="A11" s="20" t="s">
        <v>14</v>
      </c>
      <c r="B11" s="21" t="s">
        <v>4</v>
      </c>
      <c r="C11" s="22" t="s">
        <v>12</v>
      </c>
      <c r="D11" s="28" t="s">
        <v>12</v>
      </c>
      <c r="E11" s="29"/>
      <c r="F11" s="30">
        <f>D8-D18-D20-D21-E11-G11</f>
        <v>189.196843</v>
      </c>
      <c r="G11" s="31"/>
      <c r="H11" s="22" t="s">
        <v>12</v>
      </c>
      <c r="I11" s="28" t="s">
        <v>12</v>
      </c>
      <c r="J11" s="29"/>
      <c r="K11" s="30">
        <f>I8-I18-I20-I21-J11-L11</f>
        <v>200.107</v>
      </c>
      <c r="L11" s="31"/>
      <c r="M11" s="22" t="s">
        <v>12</v>
      </c>
      <c r="N11" s="28" t="s">
        <v>12</v>
      </c>
      <c r="O11" s="29"/>
      <c r="P11" s="30">
        <f>N8-N18-N20-N21-O11-Q11</f>
        <v>96.543449422951923</v>
      </c>
      <c r="Q11" s="31"/>
      <c r="R11" s="22" t="s">
        <v>12</v>
      </c>
      <c r="S11" s="28" t="s">
        <v>12</v>
      </c>
      <c r="T11" s="29"/>
      <c r="U11" s="30">
        <f>S8-S18-S20-S21-T11-V11</f>
        <v>96.543449422951923</v>
      </c>
      <c r="V11" s="31"/>
      <c r="W11" s="22" t="s">
        <v>12</v>
      </c>
      <c r="X11" s="28" t="s">
        <v>12</v>
      </c>
      <c r="Y11" s="29"/>
      <c r="Z11" s="30">
        <f>X8-X18-X20-X21-Y11-AA11</f>
        <v>193.08689884590385</v>
      </c>
      <c r="AA11" s="31"/>
      <c r="AC11" s="67"/>
      <c r="AD11" s="67"/>
      <c r="AE11" s="67"/>
      <c r="AF11" s="67"/>
      <c r="AG11" s="67"/>
      <c r="AH11" s="67"/>
    </row>
    <row r="12" spans="1:34" s="6" customFormat="1" ht="15.75">
      <c r="A12" s="20" t="s">
        <v>15</v>
      </c>
      <c r="B12" s="21" t="s">
        <v>5</v>
      </c>
      <c r="C12" s="22" t="s">
        <v>12</v>
      </c>
      <c r="D12" s="28" t="s">
        <v>12</v>
      </c>
      <c r="E12" s="28" t="s">
        <v>12</v>
      </c>
      <c r="F12" s="30">
        <f>E8-E18-E20-E21-G12</f>
        <v>2.3669929999999999</v>
      </c>
      <c r="G12" s="31"/>
      <c r="H12" s="22" t="s">
        <v>12</v>
      </c>
      <c r="I12" s="28" t="s">
        <v>12</v>
      </c>
      <c r="J12" s="28" t="s">
        <v>12</v>
      </c>
      <c r="K12" s="30">
        <f>J8-J18-J20-J21-L12</f>
        <v>1.8224</v>
      </c>
      <c r="L12" s="31"/>
      <c r="M12" s="22" t="s">
        <v>12</v>
      </c>
      <c r="N12" s="28" t="s">
        <v>12</v>
      </c>
      <c r="O12" s="28" t="s">
        <v>12</v>
      </c>
      <c r="P12" s="30">
        <f>O8-O18-O20-O21-Q12</f>
        <v>0.87923352120809162</v>
      </c>
      <c r="Q12" s="31"/>
      <c r="R12" s="22" t="s">
        <v>12</v>
      </c>
      <c r="S12" s="28" t="s">
        <v>12</v>
      </c>
      <c r="T12" s="28" t="s">
        <v>12</v>
      </c>
      <c r="U12" s="30">
        <f>T8-T18-T20-T21-V12</f>
        <v>0.87923352120809162</v>
      </c>
      <c r="V12" s="31"/>
      <c r="W12" s="22" t="s">
        <v>12</v>
      </c>
      <c r="X12" s="28" t="s">
        <v>12</v>
      </c>
      <c r="Y12" s="28" t="s">
        <v>12</v>
      </c>
      <c r="Z12" s="30">
        <f>Y8-Y18-Y20-Y21-AA12</f>
        <v>1.7584670424161832</v>
      </c>
      <c r="AA12" s="31"/>
      <c r="AB12" s="61"/>
      <c r="AC12" s="75" t="s">
        <v>47</v>
      </c>
      <c r="AD12" s="75"/>
      <c r="AE12" s="75"/>
      <c r="AF12" s="67"/>
      <c r="AG12" s="67"/>
      <c r="AH12" s="67"/>
    </row>
    <row r="13" spans="1:34" s="6" customFormat="1" ht="15.75">
      <c r="A13" s="20" t="s">
        <v>16</v>
      </c>
      <c r="B13" s="21" t="s">
        <v>6</v>
      </c>
      <c r="C13" s="22" t="s">
        <v>12</v>
      </c>
      <c r="D13" s="28" t="s">
        <v>12</v>
      </c>
      <c r="E13" s="28" t="s">
        <v>12</v>
      </c>
      <c r="F13" s="28" t="s">
        <v>12</v>
      </c>
      <c r="G13" s="32">
        <f>F8-F18-F20-F21</f>
        <v>111.38896748727205</v>
      </c>
      <c r="H13" s="22" t="s">
        <v>12</v>
      </c>
      <c r="I13" s="28" t="s">
        <v>12</v>
      </c>
      <c r="J13" s="28" t="s">
        <v>12</v>
      </c>
      <c r="K13" s="28" t="s">
        <v>12</v>
      </c>
      <c r="L13" s="32">
        <f>K8-K18-K20-K21</f>
        <v>139.34195243999997</v>
      </c>
      <c r="M13" s="22" t="s">
        <v>12</v>
      </c>
      <c r="N13" s="28" t="s">
        <v>12</v>
      </c>
      <c r="O13" s="28" t="s">
        <v>12</v>
      </c>
      <c r="P13" s="28" t="s">
        <v>12</v>
      </c>
      <c r="Q13" s="32">
        <f>P8-P18-P20-P21</f>
        <v>37.140712031468205</v>
      </c>
      <c r="R13" s="22" t="s">
        <v>12</v>
      </c>
      <c r="S13" s="28" t="s">
        <v>12</v>
      </c>
      <c r="T13" s="28" t="s">
        <v>12</v>
      </c>
      <c r="U13" s="28" t="s">
        <v>12</v>
      </c>
      <c r="V13" s="32">
        <f>U8-U18-U20-U21</f>
        <v>37.140712031468205</v>
      </c>
      <c r="W13" s="22" t="s">
        <v>12</v>
      </c>
      <c r="X13" s="28" t="s">
        <v>12</v>
      </c>
      <c r="Y13" s="28" t="s">
        <v>12</v>
      </c>
      <c r="Z13" s="28" t="s">
        <v>12</v>
      </c>
      <c r="AA13" s="32">
        <f>Z8-Z18-Z20-Z21</f>
        <v>74.281424062936409</v>
      </c>
      <c r="AB13" s="61"/>
      <c r="AC13" s="71">
        <v>9.1389999999999993</v>
      </c>
      <c r="AD13" s="71">
        <v>9.1390000000000011</v>
      </c>
      <c r="AE13" s="71">
        <f>AC13+AD13</f>
        <v>18.277999999999999</v>
      </c>
      <c r="AF13" s="67"/>
      <c r="AG13" s="67"/>
      <c r="AH13" s="67"/>
    </row>
    <row r="14" spans="1:34" s="6" customFormat="1" ht="15.75">
      <c r="A14" s="20" t="s">
        <v>17</v>
      </c>
      <c r="B14" s="21" t="s">
        <v>18</v>
      </c>
      <c r="C14" s="33">
        <f>SUM(D14:G14)</f>
        <v>0</v>
      </c>
      <c r="D14" s="34"/>
      <c r="E14" s="34"/>
      <c r="F14" s="34"/>
      <c r="G14" s="31"/>
      <c r="H14" s="33">
        <f>SUM(I14:L14)</f>
        <v>0</v>
      </c>
      <c r="I14" s="34"/>
      <c r="J14" s="34"/>
      <c r="K14" s="34"/>
      <c r="L14" s="31"/>
      <c r="M14" s="33">
        <f>SUM(N14:Q14)</f>
        <v>0</v>
      </c>
      <c r="N14" s="66">
        <f>X14*$AG$8</f>
        <v>0</v>
      </c>
      <c r="O14" s="66">
        <f t="shared" ref="O14:Q14" si="0">Y14*$AG$8</f>
        <v>0</v>
      </c>
      <c r="P14" s="66">
        <f t="shared" si="0"/>
        <v>0</v>
      </c>
      <c r="Q14" s="66">
        <f t="shared" si="0"/>
        <v>0</v>
      </c>
      <c r="R14" s="33">
        <f>SUM(S14:V14)</f>
        <v>0</v>
      </c>
      <c r="S14" s="66">
        <f>X14-N14</f>
        <v>0</v>
      </c>
      <c r="T14" s="66">
        <f t="shared" ref="T14:T17" si="1">Y14-O14</f>
        <v>0</v>
      </c>
      <c r="U14" s="66">
        <f t="shared" ref="U14:U17" si="2">Z14-P14</f>
        <v>0</v>
      </c>
      <c r="V14" s="66">
        <f t="shared" ref="V14:V17" si="3">AA14-Q14</f>
        <v>0</v>
      </c>
      <c r="W14" s="33">
        <f>$W$8/$H$8*H14</f>
        <v>0</v>
      </c>
      <c r="X14" s="66">
        <f>IF($H14=0,0,$W14/$H14*I14)</f>
        <v>0</v>
      </c>
      <c r="Y14" s="66">
        <f t="shared" ref="Y14:AA17" si="4">IF($H14=0,0,$W14/$H14*J14)</f>
        <v>0</v>
      </c>
      <c r="Z14" s="66">
        <f t="shared" si="4"/>
        <v>0</v>
      </c>
      <c r="AA14" s="66">
        <f t="shared" si="4"/>
        <v>0</v>
      </c>
      <c r="AB14" s="61"/>
      <c r="AC14" s="72"/>
      <c r="AD14" s="72"/>
      <c r="AE14" s="67"/>
      <c r="AF14" s="67"/>
      <c r="AG14" s="67"/>
      <c r="AH14" s="67"/>
    </row>
    <row r="15" spans="1:34" s="6" customFormat="1" ht="15.75">
      <c r="A15" s="20" t="s">
        <v>19</v>
      </c>
      <c r="B15" s="21" t="s">
        <v>20</v>
      </c>
      <c r="C15" s="33">
        <f>SUM(D15:G15)</f>
        <v>0</v>
      </c>
      <c r="D15" s="35"/>
      <c r="E15" s="35"/>
      <c r="F15" s="35"/>
      <c r="G15" s="31"/>
      <c r="H15" s="33">
        <f>SUM(I15:L15)</f>
        <v>0</v>
      </c>
      <c r="I15" s="35"/>
      <c r="J15" s="35"/>
      <c r="K15" s="35"/>
      <c r="L15" s="31"/>
      <c r="M15" s="33">
        <f>SUM(N15:Q15)</f>
        <v>0</v>
      </c>
      <c r="N15" s="66">
        <f t="shared" ref="N15:N17" si="5">X15*$AG$8</f>
        <v>0</v>
      </c>
      <c r="O15" s="66">
        <f t="shared" ref="O15:O17" si="6">Y15*$AG$8</f>
        <v>0</v>
      </c>
      <c r="P15" s="66">
        <f t="shared" ref="P15:P17" si="7">Z15*$AG$8</f>
        <v>0</v>
      </c>
      <c r="Q15" s="66">
        <f t="shared" ref="Q15:Q17" si="8">AA15*$AG$8</f>
        <v>0</v>
      </c>
      <c r="R15" s="33">
        <f>SUM(S15:V15)</f>
        <v>0</v>
      </c>
      <c r="S15" s="66">
        <f t="shared" ref="S15:S17" si="9">X15-N15</f>
        <v>0</v>
      </c>
      <c r="T15" s="66">
        <f t="shared" si="1"/>
        <v>0</v>
      </c>
      <c r="U15" s="66">
        <f t="shared" si="2"/>
        <v>0</v>
      </c>
      <c r="V15" s="66">
        <f t="shared" si="3"/>
        <v>0</v>
      </c>
      <c r="W15" s="33">
        <f t="shared" ref="W15:W17" si="10">$W$8/$H$8*H15</f>
        <v>0</v>
      </c>
      <c r="X15" s="66">
        <f t="shared" ref="X15:X17" si="11">IF($H15=0,0,$W15/$H15*I15)</f>
        <v>0</v>
      </c>
      <c r="Y15" s="66">
        <f t="shared" si="4"/>
        <v>0</v>
      </c>
      <c r="Z15" s="66">
        <f t="shared" si="4"/>
        <v>0</v>
      </c>
      <c r="AA15" s="66">
        <f t="shared" si="4"/>
        <v>0</v>
      </c>
      <c r="AC15" s="76" t="s">
        <v>48</v>
      </c>
      <c r="AD15" s="76"/>
      <c r="AE15" s="76"/>
      <c r="AF15" s="67"/>
      <c r="AG15" s="67"/>
      <c r="AH15" s="67"/>
    </row>
    <row r="16" spans="1:34" s="6" customFormat="1" ht="63">
      <c r="A16" s="20" t="s">
        <v>21</v>
      </c>
      <c r="B16" s="21" t="s">
        <v>22</v>
      </c>
      <c r="C16" s="33">
        <f>SUM(D16:G16)</f>
        <v>191.56383600000001</v>
      </c>
      <c r="D16" s="35">
        <v>189.196843</v>
      </c>
      <c r="E16" s="35">
        <v>2.3669929999999999</v>
      </c>
      <c r="F16" s="35"/>
      <c r="G16" s="31"/>
      <c r="H16" s="33">
        <f>SUM(I16:L16)</f>
        <v>201.92939999999999</v>
      </c>
      <c r="I16" s="35">
        <v>200.107</v>
      </c>
      <c r="J16" s="35">
        <v>1.8224</v>
      </c>
      <c r="K16" s="35"/>
      <c r="L16" s="31"/>
      <c r="M16" s="33">
        <f>SUM(N16:Q16)</f>
        <v>97.422682944160016</v>
      </c>
      <c r="N16" s="66">
        <f t="shared" si="5"/>
        <v>96.543449422951923</v>
      </c>
      <c r="O16" s="66">
        <f t="shared" si="6"/>
        <v>0.87923352120809162</v>
      </c>
      <c r="P16" s="66">
        <f t="shared" si="7"/>
        <v>0</v>
      </c>
      <c r="Q16" s="66">
        <f t="shared" si="8"/>
        <v>0</v>
      </c>
      <c r="R16" s="33">
        <f>SUM(S16:V16)</f>
        <v>97.422682944160016</v>
      </c>
      <c r="S16" s="66">
        <f t="shared" si="9"/>
        <v>96.543449422951923</v>
      </c>
      <c r="T16" s="66">
        <f t="shared" si="1"/>
        <v>0.87923352120809162</v>
      </c>
      <c r="U16" s="66">
        <f t="shared" si="2"/>
        <v>0</v>
      </c>
      <c r="V16" s="66">
        <f t="shared" si="3"/>
        <v>0</v>
      </c>
      <c r="W16" s="33">
        <f t="shared" si="10"/>
        <v>194.84536588832003</v>
      </c>
      <c r="X16" s="66">
        <f t="shared" si="11"/>
        <v>193.08689884590385</v>
      </c>
      <c r="Y16" s="66">
        <f t="shared" si="4"/>
        <v>1.7584670424161832</v>
      </c>
      <c r="Z16" s="66">
        <f t="shared" si="4"/>
        <v>0</v>
      </c>
      <c r="AA16" s="66">
        <f t="shared" si="4"/>
        <v>0</v>
      </c>
      <c r="AB16" s="61"/>
      <c r="AC16" s="67"/>
      <c r="AD16" s="67"/>
      <c r="AE16" s="73">
        <v>176.56736588832001</v>
      </c>
      <c r="AF16" s="72"/>
      <c r="AG16" s="72">
        <f>W18-AE13</f>
        <v>0</v>
      </c>
      <c r="AH16" s="67"/>
    </row>
    <row r="17" spans="1:34" s="6" customFormat="1" ht="31.5">
      <c r="A17" s="20" t="s">
        <v>23</v>
      </c>
      <c r="B17" s="21" t="s">
        <v>24</v>
      </c>
      <c r="C17" s="33">
        <f>SUM(D17:G17)</f>
        <v>0</v>
      </c>
      <c r="D17" s="35"/>
      <c r="E17" s="35"/>
      <c r="F17" s="35"/>
      <c r="G17" s="31"/>
      <c r="H17" s="33">
        <f>SUM(I17:L17)</f>
        <v>0</v>
      </c>
      <c r="I17" s="35"/>
      <c r="J17" s="35"/>
      <c r="K17" s="35"/>
      <c r="L17" s="31"/>
      <c r="M17" s="33">
        <f>SUM(N17:Q17)</f>
        <v>0</v>
      </c>
      <c r="N17" s="66">
        <f t="shared" si="5"/>
        <v>0</v>
      </c>
      <c r="O17" s="66">
        <f t="shared" si="6"/>
        <v>0</v>
      </c>
      <c r="P17" s="66">
        <f t="shared" si="7"/>
        <v>0</v>
      </c>
      <c r="Q17" s="66">
        <f t="shared" si="8"/>
        <v>0</v>
      </c>
      <c r="R17" s="33">
        <f>SUM(S17:V17)</f>
        <v>0</v>
      </c>
      <c r="S17" s="66">
        <f t="shared" si="9"/>
        <v>0</v>
      </c>
      <c r="T17" s="66">
        <f t="shared" si="1"/>
        <v>0</v>
      </c>
      <c r="U17" s="66">
        <f t="shared" si="2"/>
        <v>0</v>
      </c>
      <c r="V17" s="66">
        <f t="shared" si="3"/>
        <v>0</v>
      </c>
      <c r="W17" s="33">
        <f t="shared" si="10"/>
        <v>0</v>
      </c>
      <c r="X17" s="66">
        <f t="shared" si="11"/>
        <v>0</v>
      </c>
      <c r="Y17" s="66">
        <f t="shared" si="4"/>
        <v>0</v>
      </c>
      <c r="Z17" s="66">
        <f t="shared" si="4"/>
        <v>0</v>
      </c>
      <c r="AA17" s="66">
        <f t="shared" si="4"/>
        <v>0</v>
      </c>
      <c r="AC17" s="67"/>
      <c r="AD17" s="67"/>
      <c r="AE17" s="67"/>
      <c r="AF17" s="67"/>
      <c r="AG17" s="67"/>
      <c r="AH17" s="67"/>
    </row>
    <row r="18" spans="1:34" s="6" customFormat="1" ht="31.5">
      <c r="A18" s="20" t="s">
        <v>25</v>
      </c>
      <c r="B18" s="21" t="s">
        <v>26</v>
      </c>
      <c r="C18" s="33">
        <f>SUM(D18:G18)</f>
        <v>15.466642758557828</v>
      </c>
      <c r="D18" s="35">
        <v>0</v>
      </c>
      <c r="E18" s="35">
        <v>0</v>
      </c>
      <c r="F18" s="35">
        <v>5.5522115127279594</v>
      </c>
      <c r="G18" s="31">
        <v>9.9144312458298689</v>
      </c>
      <c r="H18" s="33">
        <f>SUM(I18:L18)</f>
        <v>24.89790401802</v>
      </c>
      <c r="I18" s="24">
        <f>I8*I19/100</f>
        <v>0</v>
      </c>
      <c r="J18" s="24">
        <f>J8*J19/100</f>
        <v>0</v>
      </c>
      <c r="K18" s="24">
        <f>K8*K19/100</f>
        <v>11.590747560000001</v>
      </c>
      <c r="L18" s="25">
        <f>L8*L19/100</f>
        <v>13.30715645802</v>
      </c>
      <c r="M18" s="33">
        <f>SUM(N18:Q18)</f>
        <v>9.1389999999999993</v>
      </c>
      <c r="N18" s="24">
        <f>N8*N19/100</f>
        <v>0</v>
      </c>
      <c r="O18" s="24">
        <f>O8*O19/100</f>
        <v>0</v>
      </c>
      <c r="P18" s="24">
        <f>P8*P19/100</f>
        <v>5.5920620009947859</v>
      </c>
      <c r="Q18" s="25">
        <f>Q8*Q19/100</f>
        <v>3.5469379990052134</v>
      </c>
      <c r="R18" s="33">
        <f>SUM(S18:V18)</f>
        <v>9.1389999999999993</v>
      </c>
      <c r="S18" s="24">
        <f>S8*S19/100</f>
        <v>0</v>
      </c>
      <c r="T18" s="24">
        <f>T8*T19/100</f>
        <v>0</v>
      </c>
      <c r="U18" s="24">
        <f>U8*U19/100</f>
        <v>5.5920620009947859</v>
      </c>
      <c r="V18" s="25">
        <f>V8*V19/100</f>
        <v>3.5469379990052134</v>
      </c>
      <c r="W18" s="33">
        <f>SUM(X18:AA18)</f>
        <v>18.277999999999999</v>
      </c>
      <c r="X18" s="24">
        <f>X8*X19/100</f>
        <v>0</v>
      </c>
      <c r="Y18" s="24">
        <f>Y8*Y19/100</f>
        <v>0</v>
      </c>
      <c r="Z18" s="24">
        <f>Z8*Z19/100</f>
        <v>11.184124001989572</v>
      </c>
      <c r="AA18" s="25">
        <f>AA8*AA19/100</f>
        <v>7.0938759980104269</v>
      </c>
      <c r="AC18" s="76" t="s">
        <v>49</v>
      </c>
      <c r="AD18" s="76"/>
      <c r="AE18" s="76"/>
      <c r="AF18" s="76"/>
      <c r="AG18" s="67"/>
      <c r="AH18" s="67"/>
    </row>
    <row r="19" spans="1:34" s="6" customFormat="1" ht="15.75">
      <c r="A19" s="20" t="s">
        <v>27</v>
      </c>
      <c r="B19" s="21" t="s">
        <v>28</v>
      </c>
      <c r="C19" s="33">
        <f>IF(C8=0,0,C18/C8*100)</f>
        <v>8.0738844457874741</v>
      </c>
      <c r="D19" s="33">
        <f t="shared" ref="D19:G19" si="12">IF(D8=0,0,D18/D8*100)</f>
        <v>0</v>
      </c>
      <c r="E19" s="33">
        <f t="shared" si="12"/>
        <v>0</v>
      </c>
      <c r="F19" s="33">
        <f t="shared" si="12"/>
        <v>2.8983609999999995</v>
      </c>
      <c r="G19" s="33">
        <f t="shared" si="12"/>
        <v>8.9007299999999976</v>
      </c>
      <c r="H19" s="33">
        <f>IF(H8=0,0,H18/H8*100)</f>
        <v>12.330004456022751</v>
      </c>
      <c r="I19" s="36">
        <f>AC19</f>
        <v>0</v>
      </c>
      <c r="J19" s="36">
        <f t="shared" ref="J19:L19" si="13">AD19</f>
        <v>0</v>
      </c>
      <c r="K19" s="36">
        <f t="shared" si="13"/>
        <v>5.74</v>
      </c>
      <c r="L19" s="36">
        <f t="shared" si="13"/>
        <v>9.5500000000000007</v>
      </c>
      <c r="M19" s="33">
        <f>IF(M8=0,0,M18/M8*100)</f>
        <v>9.380772139864229</v>
      </c>
      <c r="N19" s="65">
        <f>AC19</f>
        <v>0</v>
      </c>
      <c r="O19" s="65">
        <f t="shared" ref="O19:Q19" si="14">AD19</f>
        <v>0</v>
      </c>
      <c r="P19" s="65">
        <f t="shared" si="14"/>
        <v>5.74</v>
      </c>
      <c r="Q19" s="65">
        <f t="shared" si="14"/>
        <v>9.5500000000000007</v>
      </c>
      <c r="R19" s="33">
        <f>IF(R8=0,0,R18/R8*100)</f>
        <v>9.380772139864229</v>
      </c>
      <c r="S19" s="65">
        <f>AC19</f>
        <v>0</v>
      </c>
      <c r="T19" s="65">
        <f t="shared" ref="T19:V19" si="15">AD19</f>
        <v>0</v>
      </c>
      <c r="U19" s="65">
        <f t="shared" si="15"/>
        <v>5.74</v>
      </c>
      <c r="V19" s="65">
        <f t="shared" si="15"/>
        <v>9.5500000000000007</v>
      </c>
      <c r="W19" s="33">
        <f>IF(W8=0,0,W18/W8*100)</f>
        <v>9.3807722429880354</v>
      </c>
      <c r="X19" s="65">
        <f>AC19</f>
        <v>0</v>
      </c>
      <c r="Y19" s="65">
        <f t="shared" ref="Y19:AA19" si="16">AD19</f>
        <v>0</v>
      </c>
      <c r="Z19" s="65">
        <f t="shared" si="16"/>
        <v>5.74</v>
      </c>
      <c r="AA19" s="65">
        <f t="shared" si="16"/>
        <v>9.5500000000000007</v>
      </c>
      <c r="AC19" s="71"/>
      <c r="AD19" s="71"/>
      <c r="AE19" s="71">
        <v>5.74</v>
      </c>
      <c r="AF19" s="71">
        <v>9.5500000000000007</v>
      </c>
      <c r="AG19" s="67"/>
      <c r="AH19" s="67"/>
    </row>
    <row r="20" spans="1:34" s="6" customFormat="1" ht="47.25">
      <c r="A20" s="20" t="s">
        <v>29</v>
      </c>
      <c r="B20" s="21" t="s">
        <v>30</v>
      </c>
      <c r="C20" s="33">
        <f>SUM(D20:G20)</f>
        <v>0</v>
      </c>
      <c r="D20" s="36"/>
      <c r="E20" s="36"/>
      <c r="F20" s="36"/>
      <c r="G20" s="37"/>
      <c r="H20" s="33">
        <f>SUM(I20:L20)</f>
        <v>0</v>
      </c>
      <c r="I20" s="36"/>
      <c r="J20" s="36"/>
      <c r="K20" s="36"/>
      <c r="L20" s="37"/>
      <c r="M20" s="33">
        <f>SUM(N20:Q20)</f>
        <v>0</v>
      </c>
      <c r="N20" s="36"/>
      <c r="O20" s="36"/>
      <c r="P20" s="36"/>
      <c r="Q20" s="37"/>
      <c r="R20" s="33">
        <f>SUM(S20:V20)</f>
        <v>0</v>
      </c>
      <c r="S20" s="36"/>
      <c r="T20" s="36"/>
      <c r="U20" s="36"/>
      <c r="V20" s="37"/>
      <c r="W20" s="33">
        <f>SUM(X20:AA20)</f>
        <v>0</v>
      </c>
      <c r="X20" s="36"/>
      <c r="Y20" s="36"/>
      <c r="Z20" s="36"/>
      <c r="AA20" s="37"/>
      <c r="AB20" s="62"/>
      <c r="AC20" s="67"/>
      <c r="AD20" s="67"/>
      <c r="AE20" s="67"/>
      <c r="AF20" s="67"/>
      <c r="AG20" s="67"/>
      <c r="AH20" s="67"/>
    </row>
    <row r="21" spans="1:34" s="6" customFormat="1" ht="15.75">
      <c r="A21" s="20" t="s">
        <v>31</v>
      </c>
      <c r="B21" s="21" t="s">
        <v>32</v>
      </c>
      <c r="C21" s="33">
        <f>SUM(D21:G21)</f>
        <v>176.0971932414422</v>
      </c>
      <c r="D21" s="24">
        <f>D22+D23+D24</f>
        <v>0</v>
      </c>
      <c r="E21" s="24">
        <f>E22+E23+E24</f>
        <v>0</v>
      </c>
      <c r="F21" s="24">
        <f>F22+F23+F24</f>
        <v>74.622657000000004</v>
      </c>
      <c r="G21" s="25">
        <f>G8-G18-G20</f>
        <v>101.47453624144218</v>
      </c>
      <c r="H21" s="33">
        <f>SUM(I21:L21)</f>
        <v>177.03149598197996</v>
      </c>
      <c r="I21" s="24">
        <f>I22+I23+I24</f>
        <v>0</v>
      </c>
      <c r="J21" s="24">
        <f>J22+J23+J24</f>
        <v>0</v>
      </c>
      <c r="K21" s="24">
        <f>K22+K23+K24</f>
        <v>50.996700000000004</v>
      </c>
      <c r="L21" s="25">
        <f>L8-L18-L20</f>
        <v>126.03479598197997</v>
      </c>
      <c r="M21" s="33">
        <f>SUM(N21:Q21)</f>
        <v>88.283684015137709</v>
      </c>
      <c r="N21" s="24">
        <f>N22+N23+N24</f>
        <v>0</v>
      </c>
      <c r="O21" s="24">
        <f t="shared" ref="O21" si="17">O22+O23+O24</f>
        <v>0</v>
      </c>
      <c r="P21" s="24">
        <f t="shared" ref="P21" si="18">P22+P23+P24</f>
        <v>54.689908911697025</v>
      </c>
      <c r="Q21" s="25">
        <f>Q22+Q23+Q24</f>
        <v>33.593775103440692</v>
      </c>
      <c r="R21" s="33">
        <f>SUM(S21:V21)</f>
        <v>88.283684015137709</v>
      </c>
      <c r="S21" s="24">
        <f>S22+S23+S24</f>
        <v>0</v>
      </c>
      <c r="T21" s="24">
        <f t="shared" ref="T21" si="19">T22+T23+T24</f>
        <v>0</v>
      </c>
      <c r="U21" s="24">
        <f t="shared" ref="U21" si="20">U22+U23+U24</f>
        <v>54.689908911697025</v>
      </c>
      <c r="V21" s="25">
        <f t="shared" ref="V21" si="21">V22+V23+V24</f>
        <v>33.593775103440692</v>
      </c>
      <c r="W21" s="33">
        <f>AE16</f>
        <v>176.56736588832001</v>
      </c>
      <c r="X21" s="24">
        <f>X22+X23+X24</f>
        <v>0</v>
      </c>
      <c r="Y21" s="24">
        <f>Y22+Y23+Y24</f>
        <v>0</v>
      </c>
      <c r="Z21" s="24">
        <f>Z8-Z18-AA21-AA18</f>
        <v>109.37981782339405</v>
      </c>
      <c r="AA21" s="24">
        <f>AA8-AA18</f>
        <v>67.187548064925977</v>
      </c>
      <c r="AC21" s="67"/>
      <c r="AD21" s="67"/>
      <c r="AE21" s="67"/>
      <c r="AF21" s="67"/>
      <c r="AG21" s="67"/>
      <c r="AH21" s="67"/>
    </row>
    <row r="22" spans="1:34" s="6" customFormat="1" ht="31.5">
      <c r="A22" s="20" t="s">
        <v>33</v>
      </c>
      <c r="B22" s="21" t="s">
        <v>34</v>
      </c>
      <c r="C22" s="33">
        <f>SUM(D22:G22)</f>
        <v>153.322461</v>
      </c>
      <c r="D22" s="36"/>
      <c r="E22" s="36"/>
      <c r="F22" s="36">
        <v>56.848841</v>
      </c>
      <c r="G22" s="37">
        <v>96.473619999999997</v>
      </c>
      <c r="H22" s="33">
        <f>SUM(I22:L22)</f>
        <v>154.72820000000002</v>
      </c>
      <c r="I22" s="36"/>
      <c r="J22" s="36"/>
      <c r="K22" s="36">
        <v>36.305700000000002</v>
      </c>
      <c r="L22" s="37">
        <v>118.4225</v>
      </c>
      <c r="M22" s="33">
        <f>SUM(N22:Q22)</f>
        <v>70.499743562685083</v>
      </c>
      <c r="N22" s="65">
        <f t="shared" ref="N22:Q24" si="22">X22*$AG$8</f>
        <v>0</v>
      </c>
      <c r="O22" s="65">
        <f t="shared" si="22"/>
        <v>0</v>
      </c>
      <c r="P22" s="65">
        <f t="shared" si="22"/>
        <v>38.93497865499922</v>
      </c>
      <c r="Q22" s="65">
        <f t="shared" si="22"/>
        <v>31.564764907685859</v>
      </c>
      <c r="R22" s="33">
        <f>SUM(S22:V22)</f>
        <v>70.499743562685083</v>
      </c>
      <c r="S22" s="66">
        <f t="shared" ref="S22:S24" si="23">X22-N22</f>
        <v>0</v>
      </c>
      <c r="T22" s="66">
        <f t="shared" ref="T22:T24" si="24">Y22-O22</f>
        <v>0</v>
      </c>
      <c r="U22" s="66">
        <f t="shared" ref="U22:U24" si="25">Z22-P22</f>
        <v>38.93497865499922</v>
      </c>
      <c r="V22" s="66">
        <f t="shared" ref="V22:V24" si="26">AA22-Q22</f>
        <v>31.564764907685859</v>
      </c>
      <c r="W22" s="33">
        <f>$W$21/$H$21*H22</f>
        <v>154.32254329151723</v>
      </c>
      <c r="X22" s="65">
        <f>IF($H22=0,0,I22*$W22/$H22)</f>
        <v>0</v>
      </c>
      <c r="Y22" s="65">
        <f>IF($H22=0,0,J22*$W22/$H22)</f>
        <v>0</v>
      </c>
      <c r="Z22" s="65">
        <f>IF(K22=0,0,K22/K$21*Z$21)</f>
        <v>77.869957309998441</v>
      </c>
      <c r="AA22" s="65">
        <f>IF(L22=0,0,L22/L$21*AA$21)</f>
        <v>63.129529815371718</v>
      </c>
      <c r="AC22" s="67"/>
      <c r="AD22" s="67"/>
      <c r="AE22" s="67"/>
      <c r="AF22" s="67"/>
      <c r="AG22" s="67"/>
      <c r="AH22" s="67"/>
    </row>
    <row r="23" spans="1:34" s="6" customFormat="1" ht="63">
      <c r="A23" s="38" t="s">
        <v>35</v>
      </c>
      <c r="B23" s="39" t="s">
        <v>36</v>
      </c>
      <c r="C23" s="33">
        <f>SUM(D23:G23)</f>
        <v>0</v>
      </c>
      <c r="D23" s="29"/>
      <c r="E23" s="29"/>
      <c r="F23" s="29"/>
      <c r="G23" s="40"/>
      <c r="H23" s="33">
        <f>SUM(I23:L23)</f>
        <v>0</v>
      </c>
      <c r="I23" s="29"/>
      <c r="J23" s="29"/>
      <c r="K23" s="29"/>
      <c r="L23" s="40"/>
      <c r="M23" s="33">
        <f>SUM(N23:Q23)</f>
        <v>0</v>
      </c>
      <c r="N23" s="65">
        <f t="shared" si="22"/>
        <v>0</v>
      </c>
      <c r="O23" s="65">
        <f t="shared" si="22"/>
        <v>0</v>
      </c>
      <c r="P23" s="65">
        <f t="shared" si="22"/>
        <v>0</v>
      </c>
      <c r="Q23" s="65">
        <f t="shared" si="22"/>
        <v>0</v>
      </c>
      <c r="R23" s="33">
        <f>SUM(S23:V23)</f>
        <v>0</v>
      </c>
      <c r="S23" s="66">
        <f t="shared" si="23"/>
        <v>0</v>
      </c>
      <c r="T23" s="66">
        <f t="shared" si="24"/>
        <v>0</v>
      </c>
      <c r="U23" s="66">
        <f t="shared" si="25"/>
        <v>0</v>
      </c>
      <c r="V23" s="66">
        <f t="shared" si="26"/>
        <v>0</v>
      </c>
      <c r="W23" s="33">
        <f t="shared" ref="W23:W24" si="27">$W$21/$H$21*H23</f>
        <v>0</v>
      </c>
      <c r="X23" s="65">
        <f t="shared" ref="X23:Y24" si="28">IF($H23=0,0,I23*$W23/$H23)</f>
        <v>0</v>
      </c>
      <c r="Y23" s="65">
        <f t="shared" si="28"/>
        <v>0</v>
      </c>
      <c r="Z23" s="65">
        <f t="shared" ref="Z23:Z24" si="29">IF(K23=0,0,K23/K$21*Z$21)</f>
        <v>0</v>
      </c>
      <c r="AA23" s="65">
        <f>IF(L23=0,0,L23/L$21*AA$21)</f>
        <v>0</v>
      </c>
      <c r="AC23" s="75">
        <f>AE13+AE16</f>
        <v>194.84536588832</v>
      </c>
      <c r="AD23" s="76"/>
      <c r="AE23" s="76"/>
      <c r="AF23" s="67"/>
      <c r="AG23" s="67"/>
      <c r="AH23" s="67"/>
    </row>
    <row r="24" spans="1:34" s="6" customFormat="1" ht="32.25" thickBot="1">
      <c r="A24" s="41" t="s">
        <v>37</v>
      </c>
      <c r="B24" s="42" t="s">
        <v>38</v>
      </c>
      <c r="C24" s="43">
        <f>SUM(D24:G24)</f>
        <v>22.776786000000001</v>
      </c>
      <c r="D24" s="44"/>
      <c r="E24" s="44"/>
      <c r="F24" s="44">
        <v>17.773816</v>
      </c>
      <c r="G24" s="45">
        <v>5.0029700000000004</v>
      </c>
      <c r="H24" s="43">
        <f>SUM(I24:L24)</f>
        <v>22.3033</v>
      </c>
      <c r="I24" s="44"/>
      <c r="J24" s="44"/>
      <c r="K24" s="44">
        <v>14.691000000000001</v>
      </c>
      <c r="L24" s="45">
        <v>7.6122999999999994</v>
      </c>
      <c r="M24" s="43">
        <f>SUM(N24:Q24)</f>
        <v>17.78394045245264</v>
      </c>
      <c r="N24" s="65">
        <f t="shared" si="22"/>
        <v>0</v>
      </c>
      <c r="O24" s="65">
        <f t="shared" si="22"/>
        <v>0</v>
      </c>
      <c r="P24" s="65">
        <f t="shared" si="22"/>
        <v>15.754930256697806</v>
      </c>
      <c r="Q24" s="65">
        <f t="shared" si="22"/>
        <v>2.0290101957548359</v>
      </c>
      <c r="R24" s="43">
        <f>SUM(S24:V24)</f>
        <v>17.78394045245264</v>
      </c>
      <c r="S24" s="66">
        <f t="shared" si="23"/>
        <v>0</v>
      </c>
      <c r="T24" s="66">
        <f t="shared" si="24"/>
        <v>0</v>
      </c>
      <c r="U24" s="66">
        <f t="shared" si="25"/>
        <v>15.754930256697806</v>
      </c>
      <c r="V24" s="66">
        <f t="shared" si="26"/>
        <v>2.0290101957548359</v>
      </c>
      <c r="W24" s="33">
        <f t="shared" si="27"/>
        <v>22.244826604288654</v>
      </c>
      <c r="X24" s="65">
        <f t="shared" si="28"/>
        <v>0</v>
      </c>
      <c r="Y24" s="65">
        <f t="shared" si="28"/>
        <v>0</v>
      </c>
      <c r="Z24" s="65">
        <f t="shared" si="29"/>
        <v>31.509860513395612</v>
      </c>
      <c r="AA24" s="65">
        <f>IF(L24=0,0,L24/L$21*AA$21)</f>
        <v>4.0580203915096718</v>
      </c>
    </row>
    <row r="25" spans="1:34" s="53" customFormat="1" ht="16.5" thickBot="1">
      <c r="A25" s="46"/>
      <c r="B25" s="47" t="s">
        <v>39</v>
      </c>
      <c r="C25" s="48"/>
      <c r="D25" s="49">
        <f>D8-D18-D20-D22-D23-D24-E11-F11-G11</f>
        <v>0</v>
      </c>
      <c r="E25" s="49">
        <f>E8-E18-E20-E22-E23-E24-F12-G12</f>
        <v>0</v>
      </c>
      <c r="F25" s="49">
        <f>F8-F18-F20-F22-F23-F24-G13</f>
        <v>0</v>
      </c>
      <c r="G25" s="50">
        <f>G8-G18-G20-G22-G23-G24</f>
        <v>-2.0537585578166428E-3</v>
      </c>
      <c r="H25" s="48"/>
      <c r="I25" s="49">
        <f>I8-I18-I20-I22-I23-I24-J11-K11-L11</f>
        <v>0</v>
      </c>
      <c r="J25" s="49">
        <f>J8-J18-J20-J22-J23-J24-K12-L12</f>
        <v>0</v>
      </c>
      <c r="K25" s="49">
        <f>K8-K18-K20-K22-K23-K24-L13</f>
        <v>0</v>
      </c>
      <c r="L25" s="50">
        <f>L8-L18-L20-L22-L23-L24</f>
        <v>-4.0180200304718028E-6</v>
      </c>
      <c r="M25" s="51"/>
      <c r="N25" s="49">
        <f>N8-N18-N20-N22-N23-N24-O11-P11-Q11</f>
        <v>0</v>
      </c>
      <c r="O25" s="49">
        <f>O8-O18-O20-O22-O23-O24-P12-Q12</f>
        <v>0</v>
      </c>
      <c r="P25" s="49">
        <f>P8-P18-P20-P22-P23-P24-Q13</f>
        <v>0</v>
      </c>
      <c r="Q25" s="52">
        <f>Q8-Q18-Q20-Q22-Q23-Q24</f>
        <v>-1.0709777065187609E-6</v>
      </c>
      <c r="R25" s="51"/>
      <c r="S25" s="49">
        <f>S8-S18-S20-S22-S23-S24-T11-U11-V11</f>
        <v>0</v>
      </c>
      <c r="T25" s="49">
        <f>T8-T18-T20-T22-T23-T24-U12-V12</f>
        <v>0</v>
      </c>
      <c r="U25" s="49">
        <f>U8-U18-U20-U22-U23-U24-V13</f>
        <v>0</v>
      </c>
      <c r="V25" s="52">
        <f>V8-V18-V20-V22-V23-V24</f>
        <v>-1.0709777065187609E-6</v>
      </c>
      <c r="W25" s="48"/>
      <c r="X25" s="49">
        <f>X8-X18-X20-X22-X23-X24-Y11-Z11-AA11</f>
        <v>0</v>
      </c>
      <c r="Y25" s="49">
        <f>Y8-Y18-Y20-Y22-Y23-Y24-Z12-AA12</f>
        <v>0</v>
      </c>
      <c r="Z25" s="49">
        <f>Z8-Z18-Z20-Z22-Z23-Z24-AA13</f>
        <v>0</v>
      </c>
      <c r="AA25" s="50">
        <f>AA8-AA18-AA20-AA22-AA23-AA24</f>
        <v>-2.1419554130375218E-6</v>
      </c>
    </row>
    <row r="26" spans="1:34" s="53" customFormat="1" ht="15.75">
      <c r="A26" s="54"/>
      <c r="B26" s="55"/>
      <c r="C26" s="56"/>
      <c r="D26" s="57"/>
      <c r="E26" s="57"/>
      <c r="F26" s="57"/>
      <c r="G26" s="57"/>
      <c r="H26" s="56"/>
      <c r="I26" s="57"/>
      <c r="J26" s="57"/>
      <c r="K26" s="57"/>
      <c r="L26" s="57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</sheetData>
  <protectedRanges>
    <protectedRange sqref="E11 G11:G12 D14:G17 D22:G24 T11 V11:V12 D20:G20 E18 S20:V20 X20:AA20 X14:AA17 N14:Q17 S14:V17 S22:V24 N22:Q24 Y11 AA11:AA12 J11 L11:L12 I14:L17 I22:L24 I20:L20 O11 Q11:Q12 N20:Q20 X22:AA24" name="Диапазон1"/>
    <protectedRange sqref="N19:Q19 S19:V19 X19:AA19 I19:L19" name="Диапазон1_1"/>
  </protectedRanges>
  <mergeCells count="14">
    <mergeCell ref="A3:AA3"/>
    <mergeCell ref="A5:A6"/>
    <mergeCell ref="B5:B6"/>
    <mergeCell ref="C5:G5"/>
    <mergeCell ref="H5:L5"/>
    <mergeCell ref="M5:Q5"/>
    <mergeCell ref="C4:G4"/>
    <mergeCell ref="R5:V5"/>
    <mergeCell ref="W5:AA5"/>
    <mergeCell ref="AG7:AH7"/>
    <mergeCell ref="AC12:AE12"/>
    <mergeCell ref="AC15:AE15"/>
    <mergeCell ref="AC18:AF18"/>
    <mergeCell ref="AC23:AE23"/>
  </mergeCells>
  <pageMargins left="0.55118110236220474" right="0.55118110236220474" top="0.59055118110236227" bottom="0.19685039370078741" header="0.51181102362204722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67"/>
  <sheetViews>
    <sheetView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outlineLevelRow="1" outlineLevelCol="1"/>
  <cols>
    <col min="1" max="1" width="5.42578125" style="93" customWidth="1"/>
    <col min="2" max="2" width="33.85546875" style="93" customWidth="1"/>
    <col min="3" max="3" width="9.140625" style="93"/>
    <col min="4" max="4" width="9.85546875" style="93" customWidth="1"/>
    <col min="5" max="5" width="10.140625" style="93" customWidth="1"/>
    <col min="6" max="7" width="10.28515625" style="93" customWidth="1"/>
    <col min="8" max="12" width="9.140625" style="93" hidden="1" customWidth="1" outlineLevel="1"/>
    <col min="13" max="13" width="12.42578125" style="93" bestFit="1" customWidth="1" collapsed="1"/>
    <col min="14" max="201" width="9.140625" style="93"/>
    <col min="202" max="202" width="5.42578125" style="93" customWidth="1"/>
    <col min="203" max="203" width="33.85546875" style="93" customWidth="1"/>
    <col min="204" max="238" width="10.28515625" style="93" customWidth="1"/>
    <col min="239" max="16384" width="9.140625" style="93"/>
  </cols>
  <sheetData>
    <row r="1" spans="1:12" ht="15.75">
      <c r="F1" s="94"/>
    </row>
    <row r="2" spans="1:12">
      <c r="A2" s="95"/>
      <c r="B2" s="96"/>
    </row>
    <row r="3" spans="1:12" ht="25.5" customHeight="1">
      <c r="A3" s="97" t="s">
        <v>51</v>
      </c>
      <c r="B3" s="97"/>
      <c r="C3" s="97"/>
      <c r="D3" s="97"/>
      <c r="E3" s="97"/>
      <c r="F3" s="97"/>
      <c r="G3" s="97"/>
    </row>
    <row r="4" spans="1:12" ht="25.5" customHeight="1">
      <c r="A4" s="97"/>
      <c r="B4" s="97"/>
      <c r="C4" s="97"/>
      <c r="D4" s="97"/>
      <c r="E4" s="97"/>
      <c r="F4" s="97"/>
      <c r="G4" s="97"/>
    </row>
    <row r="5" spans="1:12" ht="13.5" thickBot="1">
      <c r="B5" s="98"/>
      <c r="F5" s="99" t="s">
        <v>52</v>
      </c>
    </row>
    <row r="6" spans="1:12" s="105" customFormat="1" ht="36.75" customHeight="1">
      <c r="A6" s="100" t="s">
        <v>1</v>
      </c>
      <c r="B6" s="101" t="s">
        <v>2</v>
      </c>
      <c r="C6" s="102" t="s">
        <v>53</v>
      </c>
      <c r="D6" s="103"/>
      <c r="E6" s="103"/>
      <c r="F6" s="103"/>
      <c r="G6" s="104"/>
      <c r="H6" s="102" t="s">
        <v>54</v>
      </c>
      <c r="I6" s="103"/>
      <c r="J6" s="103"/>
      <c r="K6" s="103"/>
      <c r="L6" s="104"/>
    </row>
    <row r="7" spans="1:12" s="105" customFormat="1" ht="16.5" thickBot="1">
      <c r="A7" s="106"/>
      <c r="B7" s="107"/>
      <c r="C7" s="108" t="s">
        <v>3</v>
      </c>
      <c r="D7" s="109" t="s">
        <v>4</v>
      </c>
      <c r="E7" s="109" t="s">
        <v>5</v>
      </c>
      <c r="F7" s="109" t="s">
        <v>6</v>
      </c>
      <c r="G7" s="110" t="s">
        <v>7</v>
      </c>
      <c r="H7" s="108" t="s">
        <v>3</v>
      </c>
      <c r="I7" s="109" t="s">
        <v>4</v>
      </c>
      <c r="J7" s="109" t="s">
        <v>5</v>
      </c>
      <c r="K7" s="109" t="s">
        <v>6</v>
      </c>
      <c r="L7" s="110" t="s">
        <v>7</v>
      </c>
    </row>
    <row r="8" spans="1:12" ht="13.5" thickBot="1">
      <c r="A8" s="111">
        <v>1</v>
      </c>
      <c r="B8" s="112">
        <v>2</v>
      </c>
      <c r="C8" s="111">
        <v>18</v>
      </c>
      <c r="D8" s="113">
        <v>19</v>
      </c>
      <c r="E8" s="113">
        <v>20</v>
      </c>
      <c r="F8" s="113">
        <v>21</v>
      </c>
      <c r="G8" s="114">
        <v>22</v>
      </c>
      <c r="H8" s="111">
        <v>23</v>
      </c>
      <c r="I8" s="113">
        <v>24</v>
      </c>
      <c r="J8" s="113">
        <v>25</v>
      </c>
      <c r="K8" s="113">
        <v>26</v>
      </c>
      <c r="L8" s="114">
        <v>27</v>
      </c>
    </row>
    <row r="9" spans="1:12" s="120" customFormat="1" ht="33" customHeight="1">
      <c r="A9" s="115" t="s">
        <v>8</v>
      </c>
      <c r="B9" s="116" t="s">
        <v>55</v>
      </c>
      <c r="C9" s="117">
        <f>C19+C21+C22</f>
        <v>29.1252</v>
      </c>
      <c r="D9" s="118">
        <f>D15+D16+D17+D18</f>
        <v>28.865400000000001</v>
      </c>
      <c r="E9" s="118">
        <f>E10+E15+E16+E17+E18</f>
        <v>0.25980000000000031</v>
      </c>
      <c r="F9" s="118">
        <f>F10+F15+F16+F17+F18</f>
        <v>29.125200000000003</v>
      </c>
      <c r="G9" s="119">
        <f>G10+G15+G16+G17+G18</f>
        <v>19.330149519999999</v>
      </c>
      <c r="H9" s="117">
        <f>H19+H21+H22</f>
        <v>0</v>
      </c>
      <c r="I9" s="118">
        <f>I15+I16+I17+I18</f>
        <v>0</v>
      </c>
      <c r="J9" s="118">
        <f>J10+J15+J16+J17+J18</f>
        <v>0</v>
      </c>
      <c r="K9" s="118">
        <f>K10+K15+K16+K17+K18</f>
        <v>0</v>
      </c>
      <c r="L9" s="119">
        <f>L10+L15+L16+L17+L18</f>
        <v>0</v>
      </c>
    </row>
    <row r="10" spans="1:12" s="120" customFormat="1" ht="15.75">
      <c r="A10" s="121" t="s">
        <v>10</v>
      </c>
      <c r="B10" s="122" t="s">
        <v>11</v>
      </c>
      <c r="C10" s="123" t="s">
        <v>12</v>
      </c>
      <c r="D10" s="124" t="s">
        <v>12</v>
      </c>
      <c r="E10" s="125">
        <f>E12</f>
        <v>0</v>
      </c>
      <c r="F10" s="125">
        <f>F12+F13</f>
        <v>29.125200000000003</v>
      </c>
      <c r="G10" s="126">
        <f>G12+G13+G14</f>
        <v>19.330149519999999</v>
      </c>
      <c r="H10" s="123" t="s">
        <v>12</v>
      </c>
      <c r="I10" s="124" t="s">
        <v>12</v>
      </c>
      <c r="J10" s="125">
        <f>J12</f>
        <v>0</v>
      </c>
      <c r="K10" s="125">
        <f>K12+K13</f>
        <v>0</v>
      </c>
      <c r="L10" s="126">
        <f>L12+L13+L14</f>
        <v>0</v>
      </c>
    </row>
    <row r="11" spans="1:12" s="120" customFormat="1" ht="15.75">
      <c r="A11" s="121"/>
      <c r="B11" s="122" t="s">
        <v>13</v>
      </c>
      <c r="C11" s="123" t="s">
        <v>12</v>
      </c>
      <c r="D11" s="127" t="s">
        <v>12</v>
      </c>
      <c r="E11" s="128" t="s">
        <v>12</v>
      </c>
      <c r="F11" s="128" t="s">
        <v>12</v>
      </c>
      <c r="G11" s="129" t="s">
        <v>12</v>
      </c>
      <c r="H11" s="123" t="s">
        <v>12</v>
      </c>
      <c r="I11" s="127" t="s">
        <v>12</v>
      </c>
      <c r="J11" s="128" t="s">
        <v>12</v>
      </c>
      <c r="K11" s="128" t="s">
        <v>12</v>
      </c>
      <c r="L11" s="129" t="s">
        <v>12</v>
      </c>
    </row>
    <row r="12" spans="1:12" s="120" customFormat="1" ht="15.75">
      <c r="A12" s="121" t="s">
        <v>14</v>
      </c>
      <c r="B12" s="122" t="s">
        <v>4</v>
      </c>
      <c r="C12" s="123" t="s">
        <v>12</v>
      </c>
      <c r="D12" s="130" t="s">
        <v>12</v>
      </c>
      <c r="E12" s="131"/>
      <c r="F12" s="132">
        <f>D9-D19-D21-D22-G12-E12</f>
        <v>28.865400000000001</v>
      </c>
      <c r="G12" s="133"/>
      <c r="H12" s="123" t="s">
        <v>12</v>
      </c>
      <c r="I12" s="130" t="s">
        <v>12</v>
      </c>
      <c r="J12" s="131"/>
      <c r="K12" s="132">
        <f>I9-I19-I21-I22-L12-J12</f>
        <v>0</v>
      </c>
      <c r="L12" s="133"/>
    </row>
    <row r="13" spans="1:12" s="120" customFormat="1" ht="15.75">
      <c r="A13" s="121" t="s">
        <v>15</v>
      </c>
      <c r="B13" s="122" t="s">
        <v>5</v>
      </c>
      <c r="C13" s="123" t="s">
        <v>12</v>
      </c>
      <c r="D13" s="130" t="s">
        <v>12</v>
      </c>
      <c r="E13" s="130" t="s">
        <v>12</v>
      </c>
      <c r="F13" s="132">
        <f>E9-E19-E21-E22-G13</f>
        <v>0.25980000000000031</v>
      </c>
      <c r="G13" s="133"/>
      <c r="H13" s="123" t="s">
        <v>12</v>
      </c>
      <c r="I13" s="130" t="s">
        <v>12</v>
      </c>
      <c r="J13" s="130" t="s">
        <v>12</v>
      </c>
      <c r="K13" s="132">
        <f>J9-J19-J21-J22-L13</f>
        <v>0</v>
      </c>
      <c r="L13" s="133"/>
    </row>
    <row r="14" spans="1:12" s="120" customFormat="1" ht="15.75">
      <c r="A14" s="121" t="s">
        <v>16</v>
      </c>
      <c r="B14" s="122" t="s">
        <v>6</v>
      </c>
      <c r="C14" s="123" t="s">
        <v>12</v>
      </c>
      <c r="D14" s="130" t="s">
        <v>12</v>
      </c>
      <c r="E14" s="130" t="s">
        <v>12</v>
      </c>
      <c r="F14" s="130" t="s">
        <v>12</v>
      </c>
      <c r="G14" s="134">
        <f>F9-F19-F21-F22</f>
        <v>19.330149519999999</v>
      </c>
      <c r="H14" s="123" t="s">
        <v>12</v>
      </c>
      <c r="I14" s="130" t="s">
        <v>12</v>
      </c>
      <c r="J14" s="130" t="s">
        <v>12</v>
      </c>
      <c r="K14" s="130" t="s">
        <v>12</v>
      </c>
      <c r="L14" s="134">
        <f>K9-K19-K21-K22</f>
        <v>0</v>
      </c>
    </row>
    <row r="15" spans="1:12" s="120" customFormat="1" ht="15.75">
      <c r="A15" s="121" t="s">
        <v>17</v>
      </c>
      <c r="B15" s="122" t="s">
        <v>18</v>
      </c>
      <c r="C15" s="135">
        <f>SUM(D15:G15)</f>
        <v>0</v>
      </c>
      <c r="D15" s="131"/>
      <c r="E15" s="131"/>
      <c r="F15" s="131"/>
      <c r="G15" s="133"/>
      <c r="H15" s="135">
        <f>SUM(I15:L15)</f>
        <v>0</v>
      </c>
      <c r="I15" s="131"/>
      <c r="J15" s="131"/>
      <c r="K15" s="131"/>
      <c r="L15" s="133"/>
    </row>
    <row r="16" spans="1:12" s="120" customFormat="1" ht="15.75">
      <c r="A16" s="121" t="s">
        <v>19</v>
      </c>
      <c r="B16" s="122" t="s">
        <v>20</v>
      </c>
      <c r="C16" s="135">
        <f>SUM(D16:G16)</f>
        <v>0</v>
      </c>
      <c r="D16" s="131"/>
      <c r="E16" s="131"/>
      <c r="F16" s="131"/>
      <c r="G16" s="133"/>
      <c r="H16" s="135">
        <f>SUM(I16:L16)</f>
        <v>0</v>
      </c>
      <c r="I16" s="131"/>
      <c r="J16" s="131"/>
      <c r="K16" s="131"/>
      <c r="L16" s="133"/>
    </row>
    <row r="17" spans="1:13" s="120" customFormat="1" ht="47.25">
      <c r="A17" s="121" t="s">
        <v>21</v>
      </c>
      <c r="B17" s="122" t="s">
        <v>22</v>
      </c>
      <c r="C17" s="135">
        <f>SUM(D17:G17)</f>
        <v>29.125200000000003</v>
      </c>
      <c r="D17" s="131">
        <v>28.865400000000001</v>
      </c>
      <c r="E17" s="131">
        <v>0.25980000000000031</v>
      </c>
      <c r="F17" s="131"/>
      <c r="G17" s="133"/>
      <c r="H17" s="135">
        <f>SUM(I17:L17)</f>
        <v>0</v>
      </c>
      <c r="I17" s="131"/>
      <c r="J17" s="131"/>
      <c r="K17" s="131"/>
      <c r="L17" s="133"/>
    </row>
    <row r="18" spans="1:13" s="120" customFormat="1" ht="15.75">
      <c r="A18" s="121" t="s">
        <v>23</v>
      </c>
      <c r="B18" s="122" t="s">
        <v>24</v>
      </c>
      <c r="C18" s="135">
        <f>SUM(D18:G18)</f>
        <v>0</v>
      </c>
      <c r="D18" s="131"/>
      <c r="E18" s="131"/>
      <c r="F18" s="131"/>
      <c r="G18" s="133"/>
      <c r="H18" s="135">
        <f>SUM(I18:L18)</f>
        <v>0</v>
      </c>
      <c r="I18" s="131"/>
      <c r="J18" s="131"/>
      <c r="K18" s="131"/>
      <c r="L18" s="133"/>
    </row>
    <row r="19" spans="1:13" s="120" customFormat="1" ht="15.75">
      <c r="A19" s="121" t="s">
        <v>25</v>
      </c>
      <c r="B19" s="122" t="s">
        <v>56</v>
      </c>
      <c r="C19" s="136">
        <f>SUM(D19:G19)</f>
        <v>3.7400158278924005</v>
      </c>
      <c r="D19" s="132">
        <f>D9*D20/100</f>
        <v>0</v>
      </c>
      <c r="E19" s="132">
        <f>E9*E20/100</f>
        <v>0</v>
      </c>
      <c r="F19" s="132">
        <f>F9*F20/100</f>
        <v>1.6717864800000004</v>
      </c>
      <c r="G19" s="134">
        <f>G9*G20/100</f>
        <v>2.0682293478923999</v>
      </c>
      <c r="H19" s="136">
        <f>SUM(I19:L19)</f>
        <v>0</v>
      </c>
      <c r="I19" s="132">
        <f>I9*I20/100</f>
        <v>0</v>
      </c>
      <c r="J19" s="132">
        <f>J9*J20/100</f>
        <v>0</v>
      </c>
      <c r="K19" s="132">
        <f>K9*K20/100</f>
        <v>0</v>
      </c>
      <c r="L19" s="134">
        <f>L9*L20/100</f>
        <v>0</v>
      </c>
    </row>
    <row r="20" spans="1:13" s="120" customFormat="1" ht="15.75">
      <c r="A20" s="121" t="s">
        <v>27</v>
      </c>
      <c r="B20" s="122" t="s">
        <v>28</v>
      </c>
      <c r="C20" s="136">
        <f>IF(C9=0,0,C19/C9*100)</f>
        <v>12.841167881739526</v>
      </c>
      <c r="D20" s="125">
        <f>'[4]Баланс энергии'!N20</f>
        <v>0</v>
      </c>
      <c r="E20" s="125">
        <f>'[4]Баланс энергии'!O20</f>
        <v>0</v>
      </c>
      <c r="F20" s="125">
        <f>'[4]Баланс энергии'!P20</f>
        <v>5.74</v>
      </c>
      <c r="G20" s="137">
        <v>10.6995</v>
      </c>
      <c r="H20" s="136">
        <f>IF(H9=0,0,H19/H9*100)</f>
        <v>0</v>
      </c>
      <c r="I20" s="125">
        <f>'[4]Баланс энергии'!AC20</f>
        <v>0</v>
      </c>
      <c r="J20" s="125">
        <f>'[4]Баланс энергии'!AD20</f>
        <v>0</v>
      </c>
      <c r="K20" s="125">
        <f>'[4]Баланс энергии'!AE20</f>
        <v>0</v>
      </c>
      <c r="L20" s="137"/>
    </row>
    <row r="21" spans="1:13" s="120" customFormat="1" ht="31.5">
      <c r="A21" s="121" t="s">
        <v>29</v>
      </c>
      <c r="B21" s="122" t="s">
        <v>30</v>
      </c>
      <c r="C21" s="136">
        <f>SUM(D21:G21)</f>
        <v>0</v>
      </c>
      <c r="D21" s="138"/>
      <c r="E21" s="138"/>
      <c r="F21" s="138"/>
      <c r="G21" s="137"/>
      <c r="H21" s="136">
        <f>SUM(I21:L21)</f>
        <v>0</v>
      </c>
      <c r="I21" s="138"/>
      <c r="J21" s="138"/>
      <c r="K21" s="138"/>
      <c r="L21" s="137"/>
    </row>
    <row r="22" spans="1:13" s="120" customFormat="1" ht="15.75">
      <c r="A22" s="121" t="s">
        <v>31</v>
      </c>
      <c r="B22" s="122" t="s">
        <v>32</v>
      </c>
      <c r="C22" s="136">
        <f>SUM(D22:G22)</f>
        <v>25.3851841721076</v>
      </c>
      <c r="D22" s="125">
        <f>D23+D24+D25</f>
        <v>0</v>
      </c>
      <c r="E22" s="125">
        <f>E23+E24+E25</f>
        <v>0</v>
      </c>
      <c r="F22" s="125">
        <f>F23+F24+F25</f>
        <v>8.1232640000000007</v>
      </c>
      <c r="G22" s="126">
        <f>G9-G19-G21</f>
        <v>17.261920172107601</v>
      </c>
      <c r="H22" s="136">
        <f>SUM(I22:L22)</f>
        <v>0</v>
      </c>
      <c r="I22" s="125">
        <f>I23+I24+I25</f>
        <v>0</v>
      </c>
      <c r="J22" s="125">
        <f>J23+J24+J25</f>
        <v>0</v>
      </c>
      <c r="K22" s="125">
        <f>K23+K24+K25</f>
        <v>0</v>
      </c>
      <c r="L22" s="126">
        <f>L9-L19-L21</f>
        <v>0</v>
      </c>
    </row>
    <row r="23" spans="1:13" s="120" customFormat="1" ht="31.5">
      <c r="A23" s="121" t="s">
        <v>33</v>
      </c>
      <c r="B23" s="122" t="s">
        <v>34</v>
      </c>
      <c r="C23" s="136">
        <f>SUM(D23:G23)</f>
        <v>22.8333464</v>
      </c>
      <c r="D23" s="138"/>
      <c r="E23" s="138"/>
      <c r="F23" s="138">
        <v>6.1583370000000004</v>
      </c>
      <c r="G23" s="137">
        <v>16.6750094</v>
      </c>
      <c r="H23" s="136">
        <f>SUM(I23:L23)</f>
        <v>0</v>
      </c>
      <c r="I23" s="138"/>
      <c r="J23" s="138"/>
      <c r="K23" s="138"/>
      <c r="L23" s="137"/>
      <c r="M23" s="139"/>
    </row>
    <row r="24" spans="1:13" s="120" customFormat="1" ht="51" customHeight="1">
      <c r="A24" s="121" t="s">
        <v>35</v>
      </c>
      <c r="B24" s="122" t="s">
        <v>36</v>
      </c>
      <c r="C24" s="136">
        <f>SUM(D24:G24)</f>
        <v>0</v>
      </c>
      <c r="D24" s="140"/>
      <c r="E24" s="140"/>
      <c r="F24" s="140"/>
      <c r="G24" s="141"/>
      <c r="H24" s="136">
        <f>SUM(I24:L24)</f>
        <v>0</v>
      </c>
      <c r="I24" s="140"/>
      <c r="J24" s="140"/>
      <c r="K24" s="140"/>
      <c r="L24" s="141"/>
    </row>
    <row r="25" spans="1:13" s="120" customFormat="1" ht="32.25" thickBot="1">
      <c r="A25" s="142" t="s">
        <v>37</v>
      </c>
      <c r="B25" s="143" t="s">
        <v>38</v>
      </c>
      <c r="C25" s="144">
        <f>SUM(D25:G25)</f>
        <v>2.5518536000000003</v>
      </c>
      <c r="D25" s="145"/>
      <c r="E25" s="145"/>
      <c r="F25" s="145">
        <v>1.9649270000000001</v>
      </c>
      <c r="G25" s="146">
        <v>0.58692659999999997</v>
      </c>
      <c r="H25" s="144">
        <f>SUM(I25:L25)</f>
        <v>0</v>
      </c>
      <c r="I25" s="145"/>
      <c r="J25" s="145"/>
      <c r="K25" s="145"/>
      <c r="L25" s="146"/>
    </row>
    <row r="26" spans="1:13" s="120" customFormat="1" ht="16.5" thickBot="1">
      <c r="A26" s="147"/>
      <c r="B26" s="148" t="s">
        <v>39</v>
      </c>
      <c r="C26" s="149"/>
      <c r="D26" s="150">
        <f>D9-D19-D21-D23-D24-D25-E12-F12-G12</f>
        <v>0</v>
      </c>
      <c r="E26" s="150">
        <f>E9-E19-E21-E23-E24-E25-F13-G13</f>
        <v>0</v>
      </c>
      <c r="F26" s="150">
        <f>F9-F19-F21-F23-F24-F25-G14</f>
        <v>0</v>
      </c>
      <c r="G26" s="151">
        <f>G9-G19-G21-G23-G24-G25</f>
        <v>-1.5827892399400412E-5</v>
      </c>
      <c r="H26" s="149"/>
      <c r="I26" s="150">
        <f>I9-I19-I21-I23-I24-I25-J12-K12-L12</f>
        <v>0</v>
      </c>
      <c r="J26" s="150">
        <f>J9-J19-J21-J23-J24-J25-K13-L13</f>
        <v>0</v>
      </c>
      <c r="K26" s="150">
        <f>K9-K19-K21-K23-K24-K25-L14</f>
        <v>0</v>
      </c>
      <c r="L26" s="151">
        <f>L9-L19-L21-L23-L24-L25</f>
        <v>0</v>
      </c>
    </row>
    <row r="27" spans="1:13" s="120" customFormat="1" ht="15.75">
      <c r="B27" s="152"/>
    </row>
    <row r="28" spans="1:13" s="120" customFormat="1" ht="15.75" outlineLevel="1">
      <c r="B28" s="120" t="s">
        <v>57</v>
      </c>
    </row>
    <row r="29" spans="1:13" ht="15.75" outlineLevel="1">
      <c r="A29" s="120"/>
      <c r="B29" s="120"/>
    </row>
    <row r="30" spans="1:13" ht="16.5" outlineLevel="1" thickBot="1">
      <c r="A30" s="120"/>
      <c r="B30" s="153" t="s">
        <v>58</v>
      </c>
    </row>
    <row r="31" spans="1:13" ht="31.5" outlineLevel="1">
      <c r="A31" s="154" t="s">
        <v>59</v>
      </c>
      <c r="B31" s="155" t="s">
        <v>60</v>
      </c>
      <c r="C31" s="156" t="s">
        <v>3</v>
      </c>
      <c r="D31" s="156" t="s">
        <v>4</v>
      </c>
      <c r="E31" s="156" t="s">
        <v>5</v>
      </c>
      <c r="F31" s="156" t="s">
        <v>6</v>
      </c>
      <c r="G31" s="157" t="s">
        <v>7</v>
      </c>
      <c r="H31" s="156" t="s">
        <v>3</v>
      </c>
      <c r="I31" s="156" t="s">
        <v>4</v>
      </c>
      <c r="J31" s="156" t="s">
        <v>5</v>
      </c>
      <c r="K31" s="156" t="s">
        <v>6</v>
      </c>
      <c r="L31" s="157" t="s">
        <v>7</v>
      </c>
    </row>
    <row r="32" spans="1:13" ht="15.75" outlineLevel="1">
      <c r="A32" s="121"/>
      <c r="B32" s="158"/>
      <c r="C32" s="159">
        <f>SUM(D32:G32)</f>
        <v>0</v>
      </c>
      <c r="D32" s="160"/>
      <c r="E32" s="160"/>
      <c r="F32" s="160"/>
      <c r="G32" s="161"/>
      <c r="H32" s="159">
        <f>SUM(I32:L32)</f>
        <v>0</v>
      </c>
      <c r="I32" s="160"/>
      <c r="J32" s="160"/>
      <c r="K32" s="160"/>
      <c r="L32" s="161"/>
    </row>
    <row r="33" spans="1:12" ht="15.75" outlineLevel="1">
      <c r="A33" s="121"/>
      <c r="B33" s="158"/>
      <c r="C33" s="159">
        <f>SUM(D33:G33)</f>
        <v>0</v>
      </c>
      <c r="D33" s="160"/>
      <c r="E33" s="160"/>
      <c r="F33" s="160"/>
      <c r="G33" s="161"/>
      <c r="H33" s="159">
        <f>SUM(I33:L33)</f>
        <v>0</v>
      </c>
      <c r="I33" s="160"/>
      <c r="J33" s="160"/>
      <c r="K33" s="160"/>
      <c r="L33" s="161"/>
    </row>
    <row r="34" spans="1:12" ht="16.5" outlineLevel="1" thickBot="1">
      <c r="A34" s="162"/>
      <c r="B34" s="163" t="s">
        <v>61</v>
      </c>
      <c r="C34" s="164"/>
      <c r="D34" s="164"/>
      <c r="E34" s="164"/>
      <c r="F34" s="164"/>
      <c r="G34" s="165"/>
      <c r="H34" s="164"/>
      <c r="I34" s="164"/>
      <c r="J34" s="164"/>
      <c r="K34" s="164"/>
      <c r="L34" s="165"/>
    </row>
    <row r="35" spans="1:12" ht="16.5" outlineLevel="1" thickBot="1">
      <c r="A35" s="166"/>
      <c r="B35" s="167" t="s">
        <v>62</v>
      </c>
      <c r="C35" s="168">
        <f t="shared" ref="C35:L35" si="0">SUM(C32:C33)</f>
        <v>0</v>
      </c>
      <c r="D35" s="168">
        <f t="shared" si="0"/>
        <v>0</v>
      </c>
      <c r="E35" s="168">
        <f t="shared" si="0"/>
        <v>0</v>
      </c>
      <c r="F35" s="168">
        <f t="shared" si="0"/>
        <v>0</v>
      </c>
      <c r="G35" s="169">
        <f t="shared" si="0"/>
        <v>0</v>
      </c>
      <c r="H35" s="168">
        <f t="shared" si="0"/>
        <v>0</v>
      </c>
      <c r="I35" s="168">
        <f t="shared" si="0"/>
        <v>0</v>
      </c>
      <c r="J35" s="168">
        <f t="shared" si="0"/>
        <v>0</v>
      </c>
      <c r="K35" s="168">
        <f t="shared" si="0"/>
        <v>0</v>
      </c>
      <c r="L35" s="169">
        <f t="shared" si="0"/>
        <v>0</v>
      </c>
    </row>
    <row r="36" spans="1:12" outlineLevel="1"/>
    <row r="37" spans="1:12" ht="16.5" outlineLevel="1" thickBot="1">
      <c r="B37" s="153" t="s">
        <v>63</v>
      </c>
    </row>
    <row r="38" spans="1:12" ht="31.5" outlineLevel="1">
      <c r="A38" s="154" t="s">
        <v>59</v>
      </c>
      <c r="B38" s="155" t="s">
        <v>60</v>
      </c>
      <c r="C38" s="156" t="s">
        <v>3</v>
      </c>
      <c r="D38" s="156" t="s">
        <v>4</v>
      </c>
      <c r="E38" s="156" t="s">
        <v>5</v>
      </c>
      <c r="F38" s="156" t="s">
        <v>6</v>
      </c>
      <c r="G38" s="157" t="s">
        <v>7</v>
      </c>
      <c r="H38" s="156" t="s">
        <v>3</v>
      </c>
      <c r="I38" s="156" t="s">
        <v>4</v>
      </c>
      <c r="J38" s="156" t="s">
        <v>5</v>
      </c>
      <c r="K38" s="156" t="s">
        <v>6</v>
      </c>
      <c r="L38" s="157" t="s">
        <v>7</v>
      </c>
    </row>
    <row r="39" spans="1:12" ht="15.75" outlineLevel="1">
      <c r="A39" s="121"/>
      <c r="B39" s="170"/>
      <c r="C39" s="159">
        <f>SUM(D39:G39)</f>
        <v>0</v>
      </c>
      <c r="D39" s="160"/>
      <c r="E39" s="160"/>
      <c r="F39" s="160"/>
      <c r="G39" s="161"/>
      <c r="H39" s="159">
        <f>SUM(I39:L39)</f>
        <v>0</v>
      </c>
      <c r="I39" s="160"/>
      <c r="J39" s="160"/>
      <c r="K39" s="160"/>
      <c r="L39" s="161"/>
    </row>
    <row r="40" spans="1:12" ht="15.75" outlineLevel="1">
      <c r="A40" s="171"/>
      <c r="B40" s="172"/>
      <c r="C40" s="159">
        <f>SUM(D40:G40)</f>
        <v>0</v>
      </c>
      <c r="D40" s="160"/>
      <c r="E40" s="160"/>
      <c r="F40" s="160"/>
      <c r="G40" s="161"/>
      <c r="H40" s="159">
        <f>SUM(I40:L40)</f>
        <v>0</v>
      </c>
      <c r="I40" s="160"/>
      <c r="J40" s="160"/>
      <c r="K40" s="160"/>
      <c r="L40" s="161"/>
    </row>
    <row r="41" spans="1:12" ht="15.75" outlineLevel="1">
      <c r="A41" s="171"/>
      <c r="B41" s="172"/>
      <c r="C41" s="159">
        <f>SUM(D41:G41)</f>
        <v>0</v>
      </c>
      <c r="D41" s="160"/>
      <c r="E41" s="160"/>
      <c r="F41" s="160"/>
      <c r="G41" s="161"/>
      <c r="H41" s="159">
        <f>SUM(I41:L41)</f>
        <v>0</v>
      </c>
      <c r="I41" s="160"/>
      <c r="J41" s="160"/>
      <c r="K41" s="160"/>
      <c r="L41" s="161"/>
    </row>
    <row r="42" spans="1:12" ht="16.5" outlineLevel="1" thickBot="1">
      <c r="A42" s="173"/>
      <c r="B42" s="163" t="s">
        <v>61</v>
      </c>
      <c r="C42" s="164"/>
      <c r="D42" s="164"/>
      <c r="E42" s="164"/>
      <c r="F42" s="164"/>
      <c r="G42" s="165"/>
      <c r="H42" s="164"/>
      <c r="I42" s="164"/>
      <c r="J42" s="164"/>
      <c r="K42" s="164"/>
      <c r="L42" s="165"/>
    </row>
    <row r="43" spans="1:12" ht="16.5" outlineLevel="1" thickBot="1">
      <c r="A43" s="166"/>
      <c r="B43" s="167" t="s">
        <v>62</v>
      </c>
      <c r="C43" s="174">
        <f t="shared" ref="C43:L43" si="1">SUM(C39:C41)</f>
        <v>0</v>
      </c>
      <c r="D43" s="174">
        <f t="shared" si="1"/>
        <v>0</v>
      </c>
      <c r="E43" s="174">
        <f t="shared" si="1"/>
        <v>0</v>
      </c>
      <c r="F43" s="174">
        <f t="shared" si="1"/>
        <v>0</v>
      </c>
      <c r="G43" s="175">
        <f t="shared" si="1"/>
        <v>0</v>
      </c>
      <c r="H43" s="174">
        <f t="shared" si="1"/>
        <v>0</v>
      </c>
      <c r="I43" s="174">
        <f t="shared" si="1"/>
        <v>0</v>
      </c>
      <c r="J43" s="174">
        <f t="shared" si="1"/>
        <v>0</v>
      </c>
      <c r="K43" s="174">
        <f t="shared" si="1"/>
        <v>0</v>
      </c>
      <c r="L43" s="175">
        <f t="shared" si="1"/>
        <v>0</v>
      </c>
    </row>
    <row r="44" spans="1:12" outlineLevel="1"/>
    <row r="45" spans="1:12" ht="16.5" outlineLevel="1" thickBot="1">
      <c r="B45" s="153" t="s">
        <v>64</v>
      </c>
    </row>
    <row r="46" spans="1:12" ht="31.5" outlineLevel="1">
      <c r="A46" s="176" t="s">
        <v>59</v>
      </c>
      <c r="B46" s="155" t="s">
        <v>65</v>
      </c>
      <c r="C46" s="156" t="s">
        <v>3</v>
      </c>
      <c r="D46" s="156" t="s">
        <v>4</v>
      </c>
      <c r="E46" s="156" t="s">
        <v>5</v>
      </c>
      <c r="F46" s="156" t="s">
        <v>6</v>
      </c>
      <c r="G46" s="157" t="s">
        <v>7</v>
      </c>
      <c r="H46" s="156" t="s">
        <v>3</v>
      </c>
      <c r="I46" s="156" t="s">
        <v>4</v>
      </c>
      <c r="J46" s="156" t="s">
        <v>5</v>
      </c>
      <c r="K46" s="156" t="s">
        <v>6</v>
      </c>
      <c r="L46" s="157" t="s">
        <v>7</v>
      </c>
    </row>
    <row r="47" spans="1:12" ht="31.5" outlineLevel="1">
      <c r="A47" s="177" t="s">
        <v>8</v>
      </c>
      <c r="B47" s="170" t="s">
        <v>66</v>
      </c>
      <c r="C47" s="178">
        <f>D47+E47+F47+G47</f>
        <v>22.8333464</v>
      </c>
      <c r="D47" s="178">
        <f>D48+D49</f>
        <v>0</v>
      </c>
      <c r="E47" s="178">
        <f>E48+E49</f>
        <v>0</v>
      </c>
      <c r="F47" s="178">
        <f>F48+F49</f>
        <v>6.1583370000000004</v>
      </c>
      <c r="G47" s="178">
        <f>G48+G49</f>
        <v>16.6750094</v>
      </c>
      <c r="H47" s="178">
        <f>I47+J47+K47+L47</f>
        <v>0</v>
      </c>
      <c r="I47" s="178">
        <f>I48+I49</f>
        <v>0</v>
      </c>
      <c r="J47" s="178">
        <f>J48+J49</f>
        <v>0</v>
      </c>
      <c r="K47" s="178">
        <f>K48+K49</f>
        <v>0</v>
      </c>
      <c r="L47" s="178">
        <f>L48+L49</f>
        <v>0</v>
      </c>
    </row>
    <row r="48" spans="1:12" ht="15.75" outlineLevel="1">
      <c r="A48" s="177" t="s">
        <v>10</v>
      </c>
      <c r="B48" s="170" t="s">
        <v>67</v>
      </c>
      <c r="C48" s="178">
        <f t="shared" ref="C48:C58" si="2">D48+E48+F48+G48</f>
        <v>14.143910400000001</v>
      </c>
      <c r="D48" s="160"/>
      <c r="E48" s="160"/>
      <c r="F48" s="160">
        <f>F23-F49</f>
        <v>5.1156047000000004</v>
      </c>
      <c r="G48" s="161">
        <f>G23-G49</f>
        <v>9.0283057000000007</v>
      </c>
      <c r="H48" s="178">
        <f t="shared" ref="H48:H58" si="3">I48+J48+K48+L48</f>
        <v>0</v>
      </c>
      <c r="I48" s="160"/>
      <c r="J48" s="160"/>
      <c r="K48" s="160"/>
      <c r="L48" s="161"/>
    </row>
    <row r="49" spans="1:12" ht="15.75" outlineLevel="1">
      <c r="A49" s="177" t="s">
        <v>17</v>
      </c>
      <c r="B49" s="170" t="s">
        <v>68</v>
      </c>
      <c r="C49" s="178">
        <f t="shared" si="2"/>
        <v>8.6894360000000006</v>
      </c>
      <c r="D49" s="160"/>
      <c r="E49" s="160"/>
      <c r="F49" s="160">
        <v>1.0427322999999999</v>
      </c>
      <c r="G49" s="161">
        <v>7.6467036999999998</v>
      </c>
      <c r="H49" s="178">
        <f t="shared" si="3"/>
        <v>0</v>
      </c>
      <c r="I49" s="160"/>
      <c r="J49" s="160"/>
      <c r="K49" s="160"/>
      <c r="L49" s="161"/>
    </row>
    <row r="50" spans="1:12" ht="15.75" outlineLevel="1">
      <c r="A50" s="177" t="s">
        <v>25</v>
      </c>
      <c r="B50" s="170" t="s">
        <v>69</v>
      </c>
      <c r="C50" s="178">
        <f t="shared" si="2"/>
        <v>0</v>
      </c>
      <c r="D50" s="178">
        <f>D51+D52</f>
        <v>0</v>
      </c>
      <c r="E50" s="178">
        <f>E51+E52</f>
        <v>0</v>
      </c>
      <c r="F50" s="178">
        <f>F51+F52</f>
        <v>0</v>
      </c>
      <c r="G50" s="178">
        <f>G51+G52</f>
        <v>0</v>
      </c>
      <c r="H50" s="178">
        <f t="shared" si="3"/>
        <v>0</v>
      </c>
      <c r="I50" s="178">
        <f>I51+I52</f>
        <v>0</v>
      </c>
      <c r="J50" s="178">
        <f>J51+J52</f>
        <v>0</v>
      </c>
      <c r="K50" s="178">
        <f>K51+K52</f>
        <v>0</v>
      </c>
      <c r="L50" s="178">
        <f>L51+L52</f>
        <v>0</v>
      </c>
    </row>
    <row r="51" spans="1:12" ht="15.75" outlineLevel="1">
      <c r="A51" s="177" t="s">
        <v>27</v>
      </c>
      <c r="B51" s="170" t="s">
        <v>67</v>
      </c>
      <c r="C51" s="178">
        <f t="shared" si="2"/>
        <v>0</v>
      </c>
      <c r="D51" s="160"/>
      <c r="E51" s="160"/>
      <c r="F51" s="160"/>
      <c r="G51" s="161"/>
      <c r="H51" s="178">
        <f t="shared" si="3"/>
        <v>0</v>
      </c>
      <c r="I51" s="160"/>
      <c r="J51" s="160"/>
      <c r="K51" s="160"/>
      <c r="L51" s="161"/>
    </row>
    <row r="52" spans="1:12" ht="15.75" outlineLevel="1">
      <c r="A52" s="177" t="s">
        <v>70</v>
      </c>
      <c r="B52" s="170" t="s">
        <v>68</v>
      </c>
      <c r="C52" s="178">
        <f t="shared" si="2"/>
        <v>0</v>
      </c>
      <c r="D52" s="160"/>
      <c r="E52" s="160"/>
      <c r="F52" s="160"/>
      <c r="G52" s="161"/>
      <c r="H52" s="178">
        <f t="shared" si="3"/>
        <v>0</v>
      </c>
      <c r="I52" s="160"/>
      <c r="J52" s="160"/>
      <c r="K52" s="160"/>
      <c r="L52" s="161"/>
    </row>
    <row r="53" spans="1:12" ht="15.75" outlineLevel="1">
      <c r="A53" s="177" t="s">
        <v>29</v>
      </c>
      <c r="B53" s="170" t="s">
        <v>71</v>
      </c>
      <c r="C53" s="178">
        <f t="shared" si="2"/>
        <v>0</v>
      </c>
      <c r="D53" s="178">
        <f>D54+D55</f>
        <v>0</v>
      </c>
      <c r="E53" s="178">
        <f>E54+E55</f>
        <v>0</v>
      </c>
      <c r="F53" s="178">
        <f>F54+F55</f>
        <v>0</v>
      </c>
      <c r="G53" s="178">
        <f>G54+G55</f>
        <v>0</v>
      </c>
      <c r="H53" s="178">
        <f t="shared" si="3"/>
        <v>0</v>
      </c>
      <c r="I53" s="178">
        <f>I54+I55</f>
        <v>0</v>
      </c>
      <c r="J53" s="178">
        <f>J54+J55</f>
        <v>0</v>
      </c>
      <c r="K53" s="178">
        <f>K54+K55</f>
        <v>0</v>
      </c>
      <c r="L53" s="178">
        <f>L54+L55</f>
        <v>0</v>
      </c>
    </row>
    <row r="54" spans="1:12" ht="15.75" outlineLevel="1">
      <c r="A54" s="177" t="s">
        <v>72</v>
      </c>
      <c r="B54" s="170" t="s">
        <v>67</v>
      </c>
      <c r="C54" s="178">
        <f t="shared" si="2"/>
        <v>0</v>
      </c>
      <c r="D54" s="160"/>
      <c r="E54" s="160"/>
      <c r="F54" s="160"/>
      <c r="G54" s="161"/>
      <c r="H54" s="178">
        <f t="shared" si="3"/>
        <v>0</v>
      </c>
      <c r="I54" s="160"/>
      <c r="J54" s="160"/>
      <c r="K54" s="160"/>
      <c r="L54" s="161"/>
    </row>
    <row r="55" spans="1:12" ht="15.75" outlineLevel="1">
      <c r="A55" s="177" t="s">
        <v>73</v>
      </c>
      <c r="B55" s="170" t="s">
        <v>68</v>
      </c>
      <c r="C55" s="178">
        <f t="shared" si="2"/>
        <v>0</v>
      </c>
      <c r="D55" s="160"/>
      <c r="E55" s="160"/>
      <c r="F55" s="160"/>
      <c r="G55" s="161"/>
      <c r="H55" s="178">
        <f t="shared" si="3"/>
        <v>0</v>
      </c>
      <c r="I55" s="160"/>
      <c r="J55" s="160"/>
      <c r="K55" s="160"/>
      <c r="L55" s="161"/>
    </row>
    <row r="56" spans="1:12" ht="15.75" outlineLevel="1">
      <c r="A56" s="177" t="s">
        <v>31</v>
      </c>
      <c r="B56" s="170" t="s">
        <v>74</v>
      </c>
      <c r="C56" s="178">
        <f t="shared" si="2"/>
        <v>0</v>
      </c>
      <c r="D56" s="178">
        <f>D57+D58</f>
        <v>0</v>
      </c>
      <c r="E56" s="178">
        <f>E57+E58</f>
        <v>0</v>
      </c>
      <c r="F56" s="178">
        <f>F57+F58</f>
        <v>0</v>
      </c>
      <c r="G56" s="178">
        <f>G57+G58</f>
        <v>0</v>
      </c>
      <c r="H56" s="178">
        <f t="shared" si="3"/>
        <v>0</v>
      </c>
      <c r="I56" s="178">
        <f>I57+I58</f>
        <v>0</v>
      </c>
      <c r="J56" s="178">
        <f>J57+J58</f>
        <v>0</v>
      </c>
      <c r="K56" s="178">
        <f>K57+K58</f>
        <v>0</v>
      </c>
      <c r="L56" s="178">
        <f>L57+L58</f>
        <v>0</v>
      </c>
    </row>
    <row r="57" spans="1:12" ht="15.75" outlineLevel="1">
      <c r="A57" s="177" t="s">
        <v>33</v>
      </c>
      <c r="B57" s="170" t="s">
        <v>67</v>
      </c>
      <c r="C57" s="178">
        <f t="shared" si="2"/>
        <v>0</v>
      </c>
      <c r="D57" s="160"/>
      <c r="E57" s="160"/>
      <c r="F57" s="160"/>
      <c r="G57" s="161"/>
      <c r="H57" s="178">
        <f t="shared" si="3"/>
        <v>0</v>
      </c>
      <c r="I57" s="160"/>
      <c r="J57" s="160"/>
      <c r="K57" s="160"/>
      <c r="L57" s="161"/>
    </row>
    <row r="58" spans="1:12" ht="15.75" outlineLevel="1">
      <c r="A58" s="177" t="s">
        <v>35</v>
      </c>
      <c r="B58" s="170" t="s">
        <v>68</v>
      </c>
      <c r="C58" s="178">
        <f t="shared" si="2"/>
        <v>0</v>
      </c>
      <c r="D58" s="160"/>
      <c r="E58" s="160"/>
      <c r="F58" s="160"/>
      <c r="G58" s="161"/>
      <c r="H58" s="178">
        <f t="shared" si="3"/>
        <v>0</v>
      </c>
      <c r="I58" s="160"/>
      <c r="J58" s="160"/>
      <c r="K58" s="160"/>
      <c r="L58" s="161"/>
    </row>
    <row r="59" spans="1:12" ht="13.5" outlineLevel="1" thickBot="1">
      <c r="A59" s="179" t="s">
        <v>61</v>
      </c>
      <c r="B59" s="179"/>
      <c r="C59" s="180"/>
      <c r="D59" s="180"/>
      <c r="E59" s="180"/>
      <c r="F59" s="180"/>
      <c r="G59" s="180"/>
      <c r="H59" s="180"/>
      <c r="I59" s="180"/>
      <c r="J59" s="180"/>
      <c r="K59" s="180"/>
      <c r="L59" s="180"/>
    </row>
    <row r="60" spans="1:12" ht="16.5" outlineLevel="1" thickBot="1">
      <c r="A60" s="181"/>
      <c r="B60" s="182" t="s">
        <v>75</v>
      </c>
      <c r="C60" s="178">
        <f>D60+E60+F60+G60</f>
        <v>22.8333464</v>
      </c>
      <c r="D60" s="183">
        <f>D61+D62</f>
        <v>0</v>
      </c>
      <c r="E60" s="183">
        <f>E61+E62</f>
        <v>0</v>
      </c>
      <c r="F60" s="183">
        <f>F61+F62</f>
        <v>6.1583370000000004</v>
      </c>
      <c r="G60" s="183">
        <f>G61+G62</f>
        <v>16.6750094</v>
      </c>
      <c r="H60" s="178">
        <f>I60+J60+K60+L60</f>
        <v>0</v>
      </c>
      <c r="I60" s="183">
        <f>I61+I62</f>
        <v>0</v>
      </c>
      <c r="J60" s="183">
        <f>J61+J62</f>
        <v>0</v>
      </c>
      <c r="K60" s="183">
        <f>K61+K62</f>
        <v>0</v>
      </c>
      <c r="L60" s="183">
        <f>L61+L62</f>
        <v>0</v>
      </c>
    </row>
    <row r="61" spans="1:12" ht="16.5" outlineLevel="1" thickBot="1">
      <c r="A61" s="181"/>
      <c r="B61" s="182" t="s">
        <v>67</v>
      </c>
      <c r="C61" s="178">
        <f>D61+E61+F61+G61</f>
        <v>14.143910400000001</v>
      </c>
      <c r="D61" s="183">
        <f>D48+D51+D54+D57</f>
        <v>0</v>
      </c>
      <c r="E61" s="183">
        <f t="shared" ref="E61:G62" si="4">E48+E51+E54+E57</f>
        <v>0</v>
      </c>
      <c r="F61" s="183">
        <f t="shared" si="4"/>
        <v>5.1156047000000004</v>
      </c>
      <c r="G61" s="183">
        <f t="shared" si="4"/>
        <v>9.0283057000000007</v>
      </c>
      <c r="H61" s="178">
        <f>I61+J61+K61+L61</f>
        <v>0</v>
      </c>
      <c r="I61" s="183">
        <f t="shared" ref="I61:L62" si="5">I48+I51+I54+I57</f>
        <v>0</v>
      </c>
      <c r="J61" s="183">
        <f t="shared" si="5"/>
        <v>0</v>
      </c>
      <c r="K61" s="183">
        <f t="shared" si="5"/>
        <v>0</v>
      </c>
      <c r="L61" s="183">
        <f t="shared" si="5"/>
        <v>0</v>
      </c>
    </row>
    <row r="62" spans="1:12" ht="16.5" outlineLevel="1" thickBot="1">
      <c r="A62" s="181"/>
      <c r="B62" s="182" t="s">
        <v>68</v>
      </c>
      <c r="C62" s="178">
        <f>D62+E62+F62+G62</f>
        <v>8.6894360000000006</v>
      </c>
      <c r="D62" s="183">
        <f>D49+D52+D55+D58</f>
        <v>0</v>
      </c>
      <c r="E62" s="183">
        <f t="shared" si="4"/>
        <v>0</v>
      </c>
      <c r="F62" s="183">
        <f t="shared" si="4"/>
        <v>1.0427322999999999</v>
      </c>
      <c r="G62" s="183">
        <f t="shared" si="4"/>
        <v>7.6467036999999998</v>
      </c>
      <c r="H62" s="178">
        <f>I62+J62+K62+L62</f>
        <v>0</v>
      </c>
      <c r="I62" s="183">
        <f t="shared" si="5"/>
        <v>0</v>
      </c>
      <c r="J62" s="183">
        <f t="shared" si="5"/>
        <v>0</v>
      </c>
      <c r="K62" s="183">
        <f t="shared" si="5"/>
        <v>0</v>
      </c>
      <c r="L62" s="183">
        <f t="shared" si="5"/>
        <v>0</v>
      </c>
    </row>
    <row r="63" spans="1:12" ht="18.75">
      <c r="B63" s="184"/>
    </row>
    <row r="64" spans="1:12" ht="18.75" customHeight="1">
      <c r="B64" s="184" t="s">
        <v>76</v>
      </c>
    </row>
    <row r="65" spans="2:2" ht="18.75">
      <c r="B65" s="184"/>
    </row>
    <row r="66" spans="2:2" ht="15.75">
      <c r="B66" s="185" t="s">
        <v>77</v>
      </c>
    </row>
    <row r="67" spans="2:2" ht="52.5" customHeight="1">
      <c r="B67" s="186" t="s">
        <v>78</v>
      </c>
    </row>
  </sheetData>
  <protectedRanges>
    <protectedRange sqref="L12:L13 D18:G18 F17:G17 E12 G12:G13 I15:L18 I21:L21 I23:L25 D15:G16 D21:G21 D23:E25 J12" name="Диапазон1"/>
    <protectedRange sqref="A39:B42 A32:B34" name="Диапазон1_2"/>
    <protectedRange sqref="A47:B49" name="Диапазон1_1"/>
    <protectedRange sqref="D17:E17" name="Диапазон1_3"/>
    <protectedRange sqref="F23:G25" name="Диапазон1_6"/>
  </protectedRanges>
  <mergeCells count="7">
    <mergeCell ref="A59:B59"/>
    <mergeCell ref="A3:G3"/>
    <mergeCell ref="A4:G4"/>
    <mergeCell ref="A6:A7"/>
    <mergeCell ref="B6:B7"/>
    <mergeCell ref="C6:G6"/>
    <mergeCell ref="H6:L6"/>
  </mergeCells>
  <hyperlinks>
    <hyperlink ref="B34" location="'Баланс мощности'!A1" display="Добавить"/>
    <hyperlink ref="B42" location="'Баланс мощности'!A1" display="Добавить"/>
    <hyperlink ref="A59:B59" location="'Баланс энергии'!A36" display="Добавить"/>
  </hyperlinks>
  <pageMargins left="0.55118110236220474" right="0.55118110236220474" top="0.19685039370078741" bottom="0.23622047244094491" header="0.31496062992125984" footer="0.15748031496062992"/>
  <pageSetup paperSize="9" scale="45" fitToWidth="5" orientation="landscape" r:id="rId1"/>
  <headerFooter alignWithMargins="0">
    <oddHeader>&amp;C&amp;"Arial Cyr,полужирный"Электронный формат расчета НВВ разработан экспертами ООО "ТОРИ-АУДИТ"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Баланс энергии</vt:lpstr>
      <vt:lpstr>Баланс мощности</vt:lpstr>
      <vt:lpstr>'Баланс мощности'!Заголовки_для_печати</vt:lpstr>
      <vt:lpstr>'Баланс мощности'!Область_печати</vt:lpstr>
      <vt:lpstr>'Баланс энергии'!Область_печати</vt:lpstr>
    </vt:vector>
  </TitlesOfParts>
  <Company>ТОРИ Аудит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Дима</cp:lastModifiedBy>
  <dcterms:created xsi:type="dcterms:W3CDTF">2012-08-21T09:09:52Z</dcterms:created>
  <dcterms:modified xsi:type="dcterms:W3CDTF">2018-02-23T06:45:46Z</dcterms:modified>
</cp:coreProperties>
</file>